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da93f3bd37515c7/01_Projetos/OS_0285_LICITACAO - Arambaré-RS - Proj. OAE/03_Projeto Básico e Executivo/15_Orçamento/"/>
    </mc:Choice>
  </mc:AlternateContent>
  <xr:revisionPtr revIDLastSave="58" documentId="11_CDD6B962DFB95733AFA2666192CC46D5E31574C2" xr6:coauthVersionLast="47" xr6:coauthVersionMax="47" xr10:uidLastSave="{C0DCCCD1-E35F-467E-8F53-87F1E20126C2}"/>
  <bookViews>
    <workbookView xWindow="28680" yWindow="-120" windowWidth="29040" windowHeight="15840" xr2:uid="{00000000-000D-0000-FFFF-FFFF00000000}"/>
  </bookViews>
  <sheets>
    <sheet name="Orçamento Sintético" sheetId="1" r:id="rId1"/>
  </sheets>
  <definedNames>
    <definedName name="_xlnm.Print_Area" localSheetId="0">'Orçamento Sintético'!$A$4:$N$222</definedName>
    <definedName name="_xlnm.Print_Titles" localSheetId="0">'Orçamento Sintético'!$4:$5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7" i="1" l="1"/>
  <c r="J217" i="1"/>
  <c r="M217" i="1" s="1"/>
  <c r="N216" i="1"/>
  <c r="M215" i="1"/>
  <c r="N215" i="1" s="1"/>
  <c r="K215" i="1"/>
  <c r="J215" i="1"/>
  <c r="K214" i="1"/>
  <c r="J214" i="1"/>
  <c r="M214" i="1" s="1"/>
  <c r="K213" i="1"/>
  <c r="J213" i="1"/>
  <c r="M213" i="1" s="1"/>
  <c r="M212" i="1"/>
  <c r="L212" i="1" s="1"/>
  <c r="K212" i="1"/>
  <c r="J212" i="1"/>
  <c r="K211" i="1"/>
  <c r="J211" i="1"/>
  <c r="M211" i="1" s="1"/>
  <c r="K210" i="1"/>
  <c r="J210" i="1"/>
  <c r="M210" i="1" s="1"/>
  <c r="K209" i="1"/>
  <c r="J209" i="1"/>
  <c r="M209" i="1" s="1"/>
  <c r="K208" i="1"/>
  <c r="J208" i="1"/>
  <c r="M208" i="1" s="1"/>
  <c r="K207" i="1"/>
  <c r="J207" i="1"/>
  <c r="M207" i="1" s="1"/>
  <c r="N206" i="1"/>
  <c r="K205" i="1"/>
  <c r="J205" i="1"/>
  <c r="M205" i="1" s="1"/>
  <c r="K204" i="1"/>
  <c r="J204" i="1"/>
  <c r="M204" i="1" s="1"/>
  <c r="N204" i="1" s="1"/>
  <c r="K203" i="1"/>
  <c r="J203" i="1"/>
  <c r="M203" i="1" s="1"/>
  <c r="K202" i="1"/>
  <c r="J202" i="1"/>
  <c r="M202" i="1" s="1"/>
  <c r="N202" i="1" s="1"/>
  <c r="K201" i="1"/>
  <c r="J201" i="1"/>
  <c r="M201" i="1" s="1"/>
  <c r="N200" i="1"/>
  <c r="K199" i="1"/>
  <c r="J199" i="1"/>
  <c r="M199" i="1" s="1"/>
  <c r="N199" i="1" s="1"/>
  <c r="K198" i="1"/>
  <c r="J198" i="1"/>
  <c r="M198" i="1" s="1"/>
  <c r="N197" i="1"/>
  <c r="N196" i="1"/>
  <c r="K195" i="1"/>
  <c r="J195" i="1"/>
  <c r="M195" i="1" s="1"/>
  <c r="N195" i="1" s="1"/>
  <c r="N194" i="1"/>
  <c r="K193" i="1"/>
  <c r="J193" i="1"/>
  <c r="M193" i="1" s="1"/>
  <c r="N192" i="1"/>
  <c r="K191" i="1"/>
  <c r="J191" i="1"/>
  <c r="M191" i="1" s="1"/>
  <c r="N191" i="1" s="1"/>
  <c r="K190" i="1"/>
  <c r="J190" i="1"/>
  <c r="M190" i="1" s="1"/>
  <c r="K189" i="1"/>
  <c r="J189" i="1"/>
  <c r="M189" i="1" s="1"/>
  <c r="N188" i="1"/>
  <c r="K187" i="1"/>
  <c r="J187" i="1"/>
  <c r="M187" i="1" s="1"/>
  <c r="K186" i="1"/>
  <c r="J186" i="1"/>
  <c r="M186" i="1" s="1"/>
  <c r="N185" i="1"/>
  <c r="K184" i="1"/>
  <c r="J184" i="1"/>
  <c r="M184" i="1" s="1"/>
  <c r="K183" i="1"/>
  <c r="J183" i="1"/>
  <c r="M183" i="1" s="1"/>
  <c r="K182" i="1"/>
  <c r="J182" i="1"/>
  <c r="M182" i="1" s="1"/>
  <c r="N181" i="1"/>
  <c r="K180" i="1"/>
  <c r="J180" i="1"/>
  <c r="M180" i="1" s="1"/>
  <c r="N180" i="1" s="1"/>
  <c r="K179" i="1"/>
  <c r="J179" i="1"/>
  <c r="M179" i="1" s="1"/>
  <c r="N179" i="1" s="1"/>
  <c r="N178" i="1"/>
  <c r="N177" i="1"/>
  <c r="K176" i="1"/>
  <c r="J176" i="1"/>
  <c r="M176" i="1" s="1"/>
  <c r="N176" i="1" s="1"/>
  <c r="K175" i="1"/>
  <c r="J175" i="1"/>
  <c r="M175" i="1" s="1"/>
  <c r="N175" i="1" s="1"/>
  <c r="K174" i="1"/>
  <c r="J174" i="1"/>
  <c r="M174" i="1" s="1"/>
  <c r="N173" i="1"/>
  <c r="K172" i="1"/>
  <c r="J172" i="1"/>
  <c r="M172" i="1" s="1"/>
  <c r="K171" i="1"/>
  <c r="J171" i="1"/>
  <c r="M171" i="1" s="1"/>
  <c r="K170" i="1"/>
  <c r="J170" i="1"/>
  <c r="M170" i="1" s="1"/>
  <c r="K169" i="1"/>
  <c r="J169" i="1"/>
  <c r="M169" i="1" s="1"/>
  <c r="K168" i="1"/>
  <c r="J168" i="1"/>
  <c r="M168" i="1" s="1"/>
  <c r="N168" i="1" s="1"/>
  <c r="M167" i="1"/>
  <c r="N167" i="1" s="1"/>
  <c r="K167" i="1"/>
  <c r="J167" i="1"/>
  <c r="N166" i="1"/>
  <c r="K165" i="1"/>
  <c r="J165" i="1"/>
  <c r="M165" i="1" s="1"/>
  <c r="K164" i="1"/>
  <c r="J164" i="1"/>
  <c r="M164" i="1" s="1"/>
  <c r="K163" i="1"/>
  <c r="J163" i="1"/>
  <c r="M163" i="1" s="1"/>
  <c r="K162" i="1"/>
  <c r="J162" i="1"/>
  <c r="M162" i="1" s="1"/>
  <c r="K161" i="1"/>
  <c r="J161" i="1"/>
  <c r="M161" i="1" s="1"/>
  <c r="K160" i="1"/>
  <c r="J160" i="1"/>
  <c r="M160" i="1" s="1"/>
  <c r="N160" i="1" s="1"/>
  <c r="K159" i="1"/>
  <c r="J159" i="1"/>
  <c r="M159" i="1" s="1"/>
  <c r="N159" i="1" s="1"/>
  <c r="N158" i="1"/>
  <c r="K157" i="1"/>
  <c r="J157" i="1"/>
  <c r="M157" i="1" s="1"/>
  <c r="K156" i="1"/>
  <c r="J156" i="1"/>
  <c r="M156" i="1" s="1"/>
  <c r="K155" i="1"/>
  <c r="J155" i="1"/>
  <c r="M155" i="1" s="1"/>
  <c r="K154" i="1"/>
  <c r="J154" i="1"/>
  <c r="M154" i="1" s="1"/>
  <c r="K153" i="1"/>
  <c r="J153" i="1"/>
  <c r="M153" i="1" s="1"/>
  <c r="K152" i="1"/>
  <c r="J152" i="1"/>
  <c r="M152" i="1" s="1"/>
  <c r="N152" i="1" s="1"/>
  <c r="N151" i="1"/>
  <c r="K150" i="1"/>
  <c r="J150" i="1"/>
  <c r="M150" i="1" s="1"/>
  <c r="N150" i="1" s="1"/>
  <c r="K149" i="1"/>
  <c r="J149" i="1"/>
  <c r="M149" i="1" s="1"/>
  <c r="K148" i="1"/>
  <c r="J148" i="1"/>
  <c r="M148" i="1" s="1"/>
  <c r="K147" i="1"/>
  <c r="J147" i="1"/>
  <c r="M147" i="1" s="1"/>
  <c r="K146" i="1"/>
  <c r="J146" i="1"/>
  <c r="M146" i="1" s="1"/>
  <c r="K145" i="1"/>
  <c r="J145" i="1"/>
  <c r="M145" i="1" s="1"/>
  <c r="K144" i="1"/>
  <c r="J144" i="1"/>
  <c r="M144" i="1" s="1"/>
  <c r="N144" i="1" s="1"/>
  <c r="N143" i="1"/>
  <c r="K142" i="1"/>
  <c r="J142" i="1"/>
  <c r="M142" i="1" s="1"/>
  <c r="K141" i="1"/>
  <c r="J141" i="1"/>
  <c r="M141" i="1" s="1"/>
  <c r="K140" i="1"/>
  <c r="J140" i="1"/>
  <c r="M140" i="1" s="1"/>
  <c r="K139" i="1"/>
  <c r="J139" i="1"/>
  <c r="M139" i="1" s="1"/>
  <c r="K138" i="1"/>
  <c r="J138" i="1"/>
  <c r="M138" i="1" s="1"/>
  <c r="K137" i="1"/>
  <c r="J137" i="1"/>
  <c r="M137" i="1" s="1"/>
  <c r="N136" i="1"/>
  <c r="K135" i="1"/>
  <c r="J135" i="1"/>
  <c r="M135" i="1" s="1"/>
  <c r="K134" i="1"/>
  <c r="J134" i="1"/>
  <c r="M134" i="1" s="1"/>
  <c r="K133" i="1"/>
  <c r="J133" i="1"/>
  <c r="M133" i="1" s="1"/>
  <c r="K132" i="1"/>
  <c r="J132" i="1"/>
  <c r="M132" i="1" s="1"/>
  <c r="K131" i="1"/>
  <c r="J131" i="1"/>
  <c r="M131" i="1" s="1"/>
  <c r="K130" i="1"/>
  <c r="J130" i="1"/>
  <c r="M130" i="1" s="1"/>
  <c r="N129" i="1"/>
  <c r="K128" i="1"/>
  <c r="J128" i="1"/>
  <c r="M128" i="1" s="1"/>
  <c r="K127" i="1"/>
  <c r="J127" i="1"/>
  <c r="M127" i="1" s="1"/>
  <c r="K126" i="1"/>
  <c r="J126" i="1"/>
  <c r="M126" i="1" s="1"/>
  <c r="K125" i="1"/>
  <c r="J125" i="1"/>
  <c r="M125" i="1" s="1"/>
  <c r="K124" i="1"/>
  <c r="J124" i="1"/>
  <c r="M124" i="1" s="1"/>
  <c r="K123" i="1"/>
  <c r="J123" i="1"/>
  <c r="M123" i="1" s="1"/>
  <c r="K122" i="1"/>
  <c r="J122" i="1"/>
  <c r="M122" i="1" s="1"/>
  <c r="K121" i="1"/>
  <c r="J121" i="1"/>
  <c r="M121" i="1" s="1"/>
  <c r="N120" i="1"/>
  <c r="K119" i="1"/>
  <c r="J119" i="1"/>
  <c r="M119" i="1" s="1"/>
  <c r="K118" i="1"/>
  <c r="J118" i="1"/>
  <c r="M118" i="1" s="1"/>
  <c r="K117" i="1"/>
  <c r="J117" i="1"/>
  <c r="M117" i="1" s="1"/>
  <c r="K116" i="1"/>
  <c r="J116" i="1"/>
  <c r="M116" i="1" s="1"/>
  <c r="K115" i="1"/>
  <c r="J115" i="1"/>
  <c r="M115" i="1" s="1"/>
  <c r="K114" i="1"/>
  <c r="J114" i="1"/>
  <c r="M114" i="1" s="1"/>
  <c r="K113" i="1"/>
  <c r="J113" i="1"/>
  <c r="M113" i="1" s="1"/>
  <c r="K112" i="1"/>
  <c r="J112" i="1"/>
  <c r="M112" i="1" s="1"/>
  <c r="N112" i="1" s="1"/>
  <c r="K111" i="1"/>
  <c r="J111" i="1"/>
  <c r="M111" i="1" s="1"/>
  <c r="N111" i="1" s="1"/>
  <c r="K110" i="1"/>
  <c r="J110" i="1"/>
  <c r="M110" i="1" s="1"/>
  <c r="K109" i="1"/>
  <c r="J109" i="1"/>
  <c r="M109" i="1" s="1"/>
  <c r="K108" i="1"/>
  <c r="J108" i="1"/>
  <c r="M108" i="1" s="1"/>
  <c r="K107" i="1"/>
  <c r="J107" i="1"/>
  <c r="M107" i="1" s="1"/>
  <c r="K106" i="1"/>
  <c r="J106" i="1"/>
  <c r="M106" i="1" s="1"/>
  <c r="K105" i="1"/>
  <c r="J105" i="1"/>
  <c r="M105" i="1" s="1"/>
  <c r="N104" i="1"/>
  <c r="N103" i="1"/>
  <c r="K102" i="1"/>
  <c r="J102" i="1"/>
  <c r="M102" i="1" s="1"/>
  <c r="N102" i="1" s="1"/>
  <c r="K101" i="1"/>
  <c r="J101" i="1"/>
  <c r="M101" i="1" s="1"/>
  <c r="K100" i="1"/>
  <c r="J100" i="1"/>
  <c r="M100" i="1" s="1"/>
  <c r="K99" i="1"/>
  <c r="J99" i="1"/>
  <c r="M99" i="1" s="1"/>
  <c r="K98" i="1"/>
  <c r="J98" i="1"/>
  <c r="M98" i="1" s="1"/>
  <c r="K97" i="1"/>
  <c r="J97" i="1"/>
  <c r="M97" i="1" s="1"/>
  <c r="N96" i="1"/>
  <c r="K95" i="1"/>
  <c r="J95" i="1"/>
  <c r="M95" i="1" s="1"/>
  <c r="K94" i="1"/>
  <c r="J94" i="1"/>
  <c r="M94" i="1" s="1"/>
  <c r="N94" i="1" s="1"/>
  <c r="K93" i="1"/>
  <c r="J93" i="1"/>
  <c r="M93" i="1" s="1"/>
  <c r="K92" i="1"/>
  <c r="J92" i="1"/>
  <c r="M92" i="1" s="1"/>
  <c r="K91" i="1"/>
  <c r="J91" i="1"/>
  <c r="M91" i="1" s="1"/>
  <c r="K90" i="1"/>
  <c r="J90" i="1"/>
  <c r="M90" i="1" s="1"/>
  <c r="K89" i="1"/>
  <c r="J89" i="1"/>
  <c r="M89" i="1" s="1"/>
  <c r="K88" i="1"/>
  <c r="J88" i="1"/>
  <c r="M88" i="1" s="1"/>
  <c r="N88" i="1" s="1"/>
  <c r="N87" i="1"/>
  <c r="K86" i="1"/>
  <c r="J86" i="1"/>
  <c r="M86" i="1" s="1"/>
  <c r="N86" i="1" s="1"/>
  <c r="K85" i="1"/>
  <c r="J85" i="1"/>
  <c r="M85" i="1" s="1"/>
  <c r="K84" i="1"/>
  <c r="J84" i="1"/>
  <c r="M84" i="1" s="1"/>
  <c r="K83" i="1"/>
  <c r="J83" i="1"/>
  <c r="M83" i="1" s="1"/>
  <c r="K82" i="1"/>
  <c r="J82" i="1"/>
  <c r="M82" i="1" s="1"/>
  <c r="K81" i="1"/>
  <c r="J81" i="1"/>
  <c r="M81" i="1" s="1"/>
  <c r="K80" i="1"/>
  <c r="J80" i="1"/>
  <c r="M80" i="1" s="1"/>
  <c r="N80" i="1" s="1"/>
  <c r="N79" i="1"/>
  <c r="K78" i="1"/>
  <c r="J78" i="1"/>
  <c r="M78" i="1" s="1"/>
  <c r="K77" i="1"/>
  <c r="J77" i="1"/>
  <c r="M77" i="1" s="1"/>
  <c r="K76" i="1"/>
  <c r="J76" i="1"/>
  <c r="M76" i="1" s="1"/>
  <c r="K75" i="1"/>
  <c r="J75" i="1"/>
  <c r="M75" i="1" s="1"/>
  <c r="K74" i="1"/>
  <c r="J74" i="1"/>
  <c r="M74" i="1" s="1"/>
  <c r="K73" i="1"/>
  <c r="J73" i="1"/>
  <c r="M73" i="1" s="1"/>
  <c r="L73" i="1" s="1"/>
  <c r="N72" i="1"/>
  <c r="K71" i="1"/>
  <c r="J71" i="1"/>
  <c r="M71" i="1" s="1"/>
  <c r="K70" i="1"/>
  <c r="J70" i="1"/>
  <c r="M70" i="1" s="1"/>
  <c r="N70" i="1" s="1"/>
  <c r="K69" i="1"/>
  <c r="J69" i="1"/>
  <c r="M69" i="1" s="1"/>
  <c r="K68" i="1"/>
  <c r="J68" i="1"/>
  <c r="M68" i="1" s="1"/>
  <c r="K67" i="1"/>
  <c r="J67" i="1"/>
  <c r="M67" i="1" s="1"/>
  <c r="K66" i="1"/>
  <c r="J66" i="1"/>
  <c r="M66" i="1" s="1"/>
  <c r="N65" i="1"/>
  <c r="N64" i="1"/>
  <c r="K63" i="1"/>
  <c r="J63" i="1"/>
  <c r="M63" i="1" s="1"/>
  <c r="K62" i="1"/>
  <c r="J62" i="1"/>
  <c r="M62" i="1" s="1"/>
  <c r="K61" i="1"/>
  <c r="J61" i="1"/>
  <c r="M61" i="1" s="1"/>
  <c r="K60" i="1"/>
  <c r="J60" i="1"/>
  <c r="M60" i="1" s="1"/>
  <c r="N60" i="1" s="1"/>
  <c r="K59" i="1"/>
  <c r="J59" i="1"/>
  <c r="M59" i="1" s="1"/>
  <c r="N59" i="1" s="1"/>
  <c r="K58" i="1"/>
  <c r="J58" i="1"/>
  <c r="M58" i="1" s="1"/>
  <c r="K57" i="1"/>
  <c r="J57" i="1"/>
  <c r="M57" i="1" s="1"/>
  <c r="K56" i="1"/>
  <c r="J56" i="1"/>
  <c r="M56" i="1" s="1"/>
  <c r="K55" i="1"/>
  <c r="J55" i="1"/>
  <c r="M55" i="1" s="1"/>
  <c r="K54" i="1"/>
  <c r="J54" i="1"/>
  <c r="M54" i="1" s="1"/>
  <c r="N54" i="1" s="1"/>
  <c r="N53" i="1"/>
  <c r="K52" i="1"/>
  <c r="J52" i="1"/>
  <c r="M52" i="1" s="1"/>
  <c r="N52" i="1" s="1"/>
  <c r="K51" i="1"/>
  <c r="J51" i="1"/>
  <c r="M51" i="1" s="1"/>
  <c r="K50" i="1"/>
  <c r="J50" i="1"/>
  <c r="M50" i="1" s="1"/>
  <c r="K49" i="1"/>
  <c r="J49" i="1"/>
  <c r="M49" i="1" s="1"/>
  <c r="K48" i="1"/>
  <c r="J48" i="1"/>
  <c r="M48" i="1" s="1"/>
  <c r="K47" i="1"/>
  <c r="J47" i="1"/>
  <c r="M47" i="1" s="1"/>
  <c r="K46" i="1"/>
  <c r="J46" i="1"/>
  <c r="M46" i="1" s="1"/>
  <c r="N46" i="1" s="1"/>
  <c r="K45" i="1"/>
  <c r="J45" i="1"/>
  <c r="M45" i="1" s="1"/>
  <c r="K44" i="1"/>
  <c r="J44" i="1"/>
  <c r="M44" i="1" s="1"/>
  <c r="K43" i="1"/>
  <c r="J43" i="1"/>
  <c r="M43" i="1" s="1"/>
  <c r="K42" i="1"/>
  <c r="J42" i="1"/>
  <c r="M42" i="1" s="1"/>
  <c r="N41" i="1"/>
  <c r="K40" i="1"/>
  <c r="J40" i="1"/>
  <c r="M40" i="1" s="1"/>
  <c r="K39" i="1"/>
  <c r="J39" i="1"/>
  <c r="M39" i="1" s="1"/>
  <c r="K38" i="1"/>
  <c r="J38" i="1"/>
  <c r="M38" i="1" s="1"/>
  <c r="N38" i="1" s="1"/>
  <c r="K37" i="1"/>
  <c r="J37" i="1"/>
  <c r="M37" i="1" s="1"/>
  <c r="K36" i="1"/>
  <c r="J36" i="1"/>
  <c r="M36" i="1" s="1"/>
  <c r="K35" i="1"/>
  <c r="J35" i="1"/>
  <c r="M35" i="1" s="1"/>
  <c r="K34" i="1"/>
  <c r="J34" i="1"/>
  <c r="M34" i="1" s="1"/>
  <c r="N33" i="1"/>
  <c r="N32" i="1"/>
  <c r="K31" i="1"/>
  <c r="J31" i="1"/>
  <c r="M31" i="1" s="1"/>
  <c r="K30" i="1"/>
  <c r="J30" i="1"/>
  <c r="M30" i="1" s="1"/>
  <c r="K29" i="1"/>
  <c r="J29" i="1"/>
  <c r="M29" i="1" s="1"/>
  <c r="K28" i="1"/>
  <c r="J28" i="1"/>
  <c r="M28" i="1" s="1"/>
  <c r="N28" i="1" s="1"/>
  <c r="K27" i="1"/>
  <c r="J27" i="1"/>
  <c r="M27" i="1" s="1"/>
  <c r="N27" i="1" s="1"/>
  <c r="N26" i="1"/>
  <c r="K25" i="1"/>
  <c r="J25" i="1"/>
  <c r="M25" i="1" s="1"/>
  <c r="K24" i="1"/>
  <c r="J24" i="1"/>
  <c r="M24" i="1" s="1"/>
  <c r="K23" i="1"/>
  <c r="J23" i="1"/>
  <c r="M23" i="1" s="1"/>
  <c r="N22" i="1"/>
  <c r="K21" i="1"/>
  <c r="J21" i="1"/>
  <c r="M21" i="1" s="1"/>
  <c r="K20" i="1"/>
  <c r="J20" i="1"/>
  <c r="M20" i="1" s="1"/>
  <c r="K19" i="1"/>
  <c r="J19" i="1"/>
  <c r="M19" i="1" s="1"/>
  <c r="K18" i="1"/>
  <c r="J18" i="1"/>
  <c r="M18" i="1" s="1"/>
  <c r="K17" i="1"/>
  <c r="J17" i="1"/>
  <c r="M17" i="1" s="1"/>
  <c r="K16" i="1"/>
  <c r="J16" i="1"/>
  <c r="M16" i="1" s="1"/>
  <c r="K15" i="1"/>
  <c r="J15" i="1"/>
  <c r="M15" i="1" s="1"/>
  <c r="K14" i="1"/>
  <c r="J14" i="1"/>
  <c r="M14" i="1" s="1"/>
  <c r="N13" i="1"/>
  <c r="K12" i="1"/>
  <c r="J12" i="1"/>
  <c r="M12" i="1" s="1"/>
  <c r="K11" i="1"/>
  <c r="J11" i="1"/>
  <c r="M11" i="1" s="1"/>
  <c r="K10" i="1"/>
  <c r="J10" i="1"/>
  <c r="M10" i="1" s="1"/>
  <c r="N10" i="1" s="1"/>
  <c r="K9" i="1"/>
  <c r="J9" i="1"/>
  <c r="M9" i="1" s="1"/>
  <c r="N8" i="1"/>
  <c r="K7" i="1"/>
  <c r="J7" i="1"/>
  <c r="M7" i="1" s="1"/>
  <c r="N7" i="1" s="1"/>
  <c r="N6" i="1"/>
  <c r="L40" i="1" l="1"/>
  <c r="N40" i="1"/>
  <c r="L81" i="1"/>
  <c r="N81" i="1"/>
  <c r="N106" i="1"/>
  <c r="L106" i="1"/>
  <c r="L80" i="1"/>
  <c r="N212" i="1"/>
  <c r="L108" i="1"/>
  <c r="N108" i="1"/>
  <c r="N126" i="1"/>
  <c r="L126" i="1"/>
  <c r="L182" i="1"/>
  <c r="N182" i="1"/>
  <c r="N18" i="1"/>
  <c r="L18" i="1"/>
  <c r="L61" i="1"/>
  <c r="N61" i="1"/>
  <c r="N203" i="1"/>
  <c r="L203" i="1"/>
  <c r="N183" i="1"/>
  <c r="L183" i="1"/>
  <c r="L48" i="1"/>
  <c r="N48" i="1"/>
  <c r="L128" i="1"/>
  <c r="N128" i="1"/>
  <c r="N210" i="1"/>
  <c r="L210" i="1"/>
  <c r="L12" i="1"/>
  <c r="N12" i="1"/>
  <c r="L20" i="1"/>
  <c r="N20" i="1"/>
  <c r="L56" i="1"/>
  <c r="N56" i="1"/>
  <c r="L184" i="1"/>
  <c r="N184" i="1"/>
  <c r="N134" i="1"/>
  <c r="L134" i="1"/>
  <c r="N211" i="1"/>
  <c r="L211" i="1"/>
  <c r="N51" i="1"/>
  <c r="L51" i="1"/>
  <c r="N142" i="1"/>
  <c r="L142" i="1"/>
  <c r="L113" i="1"/>
  <c r="N113" i="1"/>
  <c r="N78" i="1"/>
  <c r="L78" i="1"/>
  <c r="L89" i="1"/>
  <c r="N89" i="1"/>
  <c r="N118" i="1"/>
  <c r="L118" i="1"/>
  <c r="L59" i="1"/>
  <c r="L152" i="1"/>
  <c r="L168" i="1"/>
  <c r="L204" i="1"/>
  <c r="L7" i="1"/>
  <c r="L111" i="1"/>
  <c r="L102" i="1"/>
  <c r="L112" i="1"/>
  <c r="L180" i="1"/>
  <c r="L202" i="1"/>
  <c r="L29" i="1"/>
  <c r="L60" i="1"/>
  <c r="L28" i="1"/>
  <c r="L88" i="1"/>
  <c r="L144" i="1"/>
  <c r="L160" i="1"/>
  <c r="L176" i="1"/>
  <c r="L52" i="1"/>
  <c r="L27" i="1"/>
  <c r="L38" i="1"/>
  <c r="L150" i="1"/>
  <c r="N90" i="1"/>
  <c r="L90" i="1"/>
  <c r="L10" i="1"/>
  <c r="L30" i="1"/>
  <c r="N30" i="1"/>
  <c r="N37" i="1"/>
  <c r="L37" i="1"/>
  <c r="L70" i="1"/>
  <c r="L130" i="1"/>
  <c r="N130" i="1"/>
  <c r="N135" i="1"/>
  <c r="L135" i="1"/>
  <c r="N141" i="1"/>
  <c r="L141" i="1"/>
  <c r="N145" i="1"/>
  <c r="L145" i="1"/>
  <c r="L156" i="1"/>
  <c r="N156" i="1"/>
  <c r="N172" i="1"/>
  <c r="L172" i="1"/>
  <c r="L187" i="1"/>
  <c r="N187" i="1"/>
  <c r="N16" i="1"/>
  <c r="L16" i="1"/>
  <c r="N101" i="1"/>
  <c r="L101" i="1"/>
  <c r="N77" i="1"/>
  <c r="L77" i="1"/>
  <c r="L86" i="1"/>
  <c r="L91" i="1"/>
  <c r="N91" i="1"/>
  <c r="N107" i="1"/>
  <c r="L107" i="1"/>
  <c r="L116" i="1"/>
  <c r="N116" i="1"/>
  <c r="L147" i="1"/>
  <c r="N147" i="1"/>
  <c r="L174" i="1"/>
  <c r="N174" i="1"/>
  <c r="N189" i="1"/>
  <c r="L189" i="1"/>
  <c r="L146" i="1"/>
  <c r="N146" i="1"/>
  <c r="L71" i="1"/>
  <c r="N71" i="1"/>
  <c r="L131" i="1"/>
  <c r="N131" i="1"/>
  <c r="L43" i="1"/>
  <c r="N43" i="1"/>
  <c r="L67" i="1"/>
  <c r="N67" i="1"/>
  <c r="N121" i="1"/>
  <c r="L121" i="1"/>
  <c r="L163" i="1"/>
  <c r="N163" i="1"/>
  <c r="L122" i="1"/>
  <c r="N122" i="1"/>
  <c r="L148" i="1"/>
  <c r="N148" i="1"/>
  <c r="L190" i="1"/>
  <c r="N190" i="1"/>
  <c r="L23" i="1"/>
  <c r="N23" i="1"/>
  <c r="N34" i="1"/>
  <c r="L34" i="1"/>
  <c r="N39" i="1"/>
  <c r="L39" i="1"/>
  <c r="L68" i="1"/>
  <c r="N68" i="1"/>
  <c r="N97" i="1"/>
  <c r="L97" i="1"/>
  <c r="N133" i="1"/>
  <c r="L133" i="1"/>
  <c r="N138" i="1"/>
  <c r="L138" i="1"/>
  <c r="L164" i="1"/>
  <c r="N164" i="1"/>
  <c r="L95" i="1"/>
  <c r="N95" i="1"/>
  <c r="N153" i="1"/>
  <c r="L153" i="1"/>
  <c r="L207" i="1"/>
  <c r="N207" i="1"/>
  <c r="N76" i="1"/>
  <c r="L76" i="1"/>
  <c r="N161" i="1"/>
  <c r="L161" i="1"/>
  <c r="N157" i="1"/>
  <c r="L157" i="1"/>
  <c r="N213" i="1"/>
  <c r="L213" i="1"/>
  <c r="N132" i="1"/>
  <c r="L132" i="1"/>
  <c r="L92" i="1"/>
  <c r="N92" i="1"/>
  <c r="L127" i="1"/>
  <c r="N127" i="1"/>
  <c r="N49" i="1"/>
  <c r="L49" i="1"/>
  <c r="L83" i="1"/>
  <c r="N83" i="1"/>
  <c r="N93" i="1"/>
  <c r="L93" i="1"/>
  <c r="L123" i="1"/>
  <c r="N123" i="1"/>
  <c r="L198" i="1"/>
  <c r="N198" i="1"/>
  <c r="N9" i="1"/>
  <c r="L9" i="1"/>
  <c r="N24" i="1"/>
  <c r="L24" i="1"/>
  <c r="L35" i="1"/>
  <c r="N35" i="1"/>
  <c r="N62" i="1"/>
  <c r="L62" i="1"/>
  <c r="N69" i="1"/>
  <c r="L69" i="1"/>
  <c r="N73" i="1"/>
  <c r="L139" i="1"/>
  <c r="N139" i="1"/>
  <c r="N154" i="1"/>
  <c r="L154" i="1"/>
  <c r="N165" i="1"/>
  <c r="L165" i="1"/>
  <c r="N170" i="1"/>
  <c r="L170" i="1"/>
  <c r="N201" i="1"/>
  <c r="L201" i="1"/>
  <c r="L31" i="1"/>
  <c r="N31" i="1"/>
  <c r="N66" i="1"/>
  <c r="L66" i="1"/>
  <c r="N162" i="1"/>
  <c r="L162" i="1"/>
  <c r="L21" i="1"/>
  <c r="N21" i="1"/>
  <c r="N205" i="1"/>
  <c r="L205" i="1"/>
  <c r="L44" i="1"/>
  <c r="N44" i="1"/>
  <c r="N82" i="1"/>
  <c r="L82" i="1"/>
  <c r="N137" i="1"/>
  <c r="L137" i="1"/>
  <c r="N45" i="1"/>
  <c r="L45" i="1"/>
  <c r="L58" i="1"/>
  <c r="N58" i="1"/>
  <c r="N98" i="1"/>
  <c r="L98" i="1"/>
  <c r="N149" i="1"/>
  <c r="L149" i="1"/>
  <c r="N169" i="1"/>
  <c r="L169" i="1"/>
  <c r="L14" i="1"/>
  <c r="N14" i="1"/>
  <c r="N19" i="1"/>
  <c r="L19" i="1"/>
  <c r="L50" i="1"/>
  <c r="N50" i="1"/>
  <c r="L54" i="1"/>
  <c r="N74" i="1"/>
  <c r="L74" i="1"/>
  <c r="L84" i="1"/>
  <c r="N84" i="1"/>
  <c r="L99" i="1"/>
  <c r="N99" i="1"/>
  <c r="N105" i="1"/>
  <c r="L105" i="1"/>
  <c r="N109" i="1"/>
  <c r="L109" i="1"/>
  <c r="L124" i="1"/>
  <c r="N124" i="1"/>
  <c r="N208" i="1"/>
  <c r="L208" i="1"/>
  <c r="N47" i="1"/>
  <c r="L47" i="1"/>
  <c r="L11" i="1"/>
  <c r="N11" i="1"/>
  <c r="L171" i="1"/>
  <c r="N171" i="1"/>
  <c r="N186" i="1"/>
  <c r="L186" i="1"/>
  <c r="N217" i="1"/>
  <c r="L217" i="1"/>
  <c r="N42" i="1"/>
  <c r="L42" i="1"/>
  <c r="L115" i="1"/>
  <c r="N115" i="1"/>
  <c r="N17" i="1"/>
  <c r="L17" i="1"/>
  <c r="L214" i="1"/>
  <c r="N214" i="1"/>
  <c r="L57" i="1"/>
  <c r="N57" i="1"/>
  <c r="N117" i="1"/>
  <c r="L117" i="1"/>
  <c r="N25" i="1"/>
  <c r="L25" i="1"/>
  <c r="N36" i="1"/>
  <c r="L36" i="1"/>
  <c r="L63" i="1"/>
  <c r="N63" i="1"/>
  <c r="N140" i="1"/>
  <c r="L140" i="1"/>
  <c r="L155" i="1"/>
  <c r="N155" i="1"/>
  <c r="L15" i="1"/>
  <c r="N15" i="1"/>
  <c r="N29" i="1"/>
  <c r="L46" i="1"/>
  <c r="L55" i="1"/>
  <c r="N55" i="1"/>
  <c r="L75" i="1"/>
  <c r="N75" i="1"/>
  <c r="N85" i="1"/>
  <c r="L85" i="1"/>
  <c r="L94" i="1"/>
  <c r="L100" i="1"/>
  <c r="N100" i="1"/>
  <c r="L110" i="1"/>
  <c r="N110" i="1"/>
  <c r="N114" i="1"/>
  <c r="L114" i="1"/>
  <c r="N119" i="1"/>
  <c r="L119" i="1"/>
  <c r="N125" i="1"/>
  <c r="L125" i="1"/>
  <c r="N193" i="1"/>
  <c r="L193" i="1"/>
  <c r="N209" i="1"/>
  <c r="L209" i="1"/>
  <c r="L159" i="1"/>
  <c r="L167" i="1"/>
  <c r="L175" i="1"/>
  <c r="L179" i="1"/>
  <c r="L191" i="1"/>
  <c r="L195" i="1"/>
  <c r="L199" i="1"/>
  <c r="L215" i="1"/>
</calcChain>
</file>

<file path=xl/sharedStrings.xml><?xml version="1.0" encoding="utf-8"?>
<sst xmlns="http://schemas.openxmlformats.org/spreadsheetml/2006/main" count="982" uniqueCount="471">
  <si>
    <t>Obra</t>
  </si>
  <si>
    <t>Bancos</t>
  </si>
  <si>
    <t>B.D.I.</t>
  </si>
  <si>
    <t>Encargos Sociais</t>
  </si>
  <si>
    <t>ARAMBARÉ ND-REV01</t>
  </si>
  <si>
    <t xml:space="preserve">SINAPI - 06/2023 - Rio Grande do Sul
SBC - 08/2023 - Rio Grande do Sul
SICRO3 - 04/2023 - Rio Grande do Sul
SICRO2 - 11/2016 - Rio Grande do Sul
ORSE - 06/2023 - Sergipe
SEINFRA - 027 - Ceará
SIURB - 01/2023 - São Paulo
SIURB INFRA - 01/2023 - São Paulo
</t>
  </si>
  <si>
    <t>20,96%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</si>
  <si>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</si>
  <si>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</si>
  <si>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</si>
  <si>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</si>
  <si>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</si>
  <si>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</si>
  <si>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</si>
  <si>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</si>
  <si>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</si>
  <si>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</si>
  <si>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</si>
  <si>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</si>
  <si>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</si>
  <si>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</si>
  <si>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</si>
  <si>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MOBILIZAÇÃO</t>
  </si>
  <si>
    <t xml:space="preserve"> 1.1 </t>
  </si>
  <si>
    <t xml:space="preserve"> CAMP 01 </t>
  </si>
  <si>
    <t>Próprio</t>
  </si>
  <si>
    <t>Un</t>
  </si>
  <si>
    <t xml:space="preserve"> 2 </t>
  </si>
  <si>
    <t>ADMINISTRAÇÃO DA OBRA</t>
  </si>
  <si>
    <t xml:space="preserve"> 2.1 </t>
  </si>
  <si>
    <t xml:space="preserve"> P9812 </t>
  </si>
  <si>
    <t>SICRO3</t>
  </si>
  <si>
    <t>Engenheiro</t>
  </si>
  <si>
    <t>mês</t>
  </si>
  <si>
    <t xml:space="preserve"> 2.2 </t>
  </si>
  <si>
    <t xml:space="preserve"> P9803 </t>
  </si>
  <si>
    <t>Almoxarife</t>
  </si>
  <si>
    <t xml:space="preserve"> 2.3 </t>
  </si>
  <si>
    <t xml:space="preserve"> P9840 </t>
  </si>
  <si>
    <t>Encarregado geral</t>
  </si>
  <si>
    <t xml:space="preserve"> 2.4 </t>
  </si>
  <si>
    <t xml:space="preserve"> P9827 </t>
  </si>
  <si>
    <t>Vigia</t>
  </si>
  <si>
    <t xml:space="preserve"> 3 </t>
  </si>
  <si>
    <t>INSTALAÇÃO DE CANTEIRO</t>
  </si>
  <si>
    <t xml:space="preserve"> 3.1 </t>
  </si>
  <si>
    <t xml:space="preserve"> CAMP 03 </t>
  </si>
  <si>
    <t>INSTALAÇÃO DE CANTEIRO JUNTO A OBRA</t>
  </si>
  <si>
    <t xml:space="preserve"> 3.2 </t>
  </si>
  <si>
    <t xml:space="preserve"> 73805/001 </t>
  </si>
  <si>
    <t>SINAPI</t>
  </si>
  <si>
    <t>BARRACAO DE OBRA PARA ALOJAMENTO/ESCRITORIO, PISO EM PINHO 3A, PAREDES EM COMPENSADO 10MM, COBERTURA EM TELHA FIBROCIMENTO 6MM, INCLUSO INSTALACOES ELETRICAS E ESQUADRIAS. REAPROVEITADO 5 VEZES</t>
  </si>
  <si>
    <t>m²</t>
  </si>
  <si>
    <t xml:space="preserve"> 3.3 </t>
  </si>
  <si>
    <t xml:space="preserve"> 74143/001 </t>
  </si>
  <si>
    <t>CERCA COM MOUROES DE CONCRETO, RETO, 15X15CM, ESPACAMENTO DE 3M, CRAVADOS 0,5M, ESCORAS DE 10X10CM NOS CANTOS, COM 12 FIOS DE ARAME DE ACO OVALADO 15X17</t>
  </si>
  <si>
    <t>M</t>
  </si>
  <si>
    <t xml:space="preserve"> 3.4 </t>
  </si>
  <si>
    <t xml:space="preserve"> 68054 </t>
  </si>
  <si>
    <t>PORTAO DE FERRO EM CHAPA GALVANIZADA PLANA 14 GSG</t>
  </si>
  <si>
    <t xml:space="preserve"> 3.5 </t>
  </si>
  <si>
    <t xml:space="preserve"> 73672 </t>
  </si>
  <si>
    <t>DESMATAMENTO E LIMPEZA MECANIZADA DE TERRENO COM ARVORES ATE Ø 15CM, UTILIZANDO TRATOR DE ESTEIRAS</t>
  </si>
  <si>
    <t xml:space="preserve"> 3.6 </t>
  </si>
  <si>
    <t xml:space="preserve"> 74005/002 </t>
  </si>
  <si>
    <t>COMPACTACAO MECANICA C/ CONTROLE DO GC&gt;=95% DO PN (AREAS) (C/MONIVELADORA 140 HP E ROLO COMPRESSOR VIBRATORIO 80 HP)</t>
  </si>
  <si>
    <t>m³</t>
  </si>
  <si>
    <t xml:space="preserve"> 3.7 </t>
  </si>
  <si>
    <t xml:space="preserve"> 41598 </t>
  </si>
  <si>
    <t>ENTRADA PROVISORIA DE ENERGIA ELETRICA AEREA TRIFASICA 40A EM POSTE MADEIRA</t>
  </si>
  <si>
    <t>UN</t>
  </si>
  <si>
    <t xml:space="preserve"> 3.8 </t>
  </si>
  <si>
    <t xml:space="preserve"> 93243 </t>
  </si>
  <si>
    <t>EXECUÇÃO DE RESERVATÓRIO ELEVADO DE ÁGUA (2000 LITROS) EM CANTEIRO DE OBRA, APOIADO EM ESTRUTURA DE MADEIRA. AF_02/2016</t>
  </si>
  <si>
    <t xml:space="preserve"> 4 </t>
  </si>
  <si>
    <t>SERVIÇOS INICIAIS</t>
  </si>
  <si>
    <t xml:space="preserve"> 4.1 </t>
  </si>
  <si>
    <t xml:space="preserve"> 74209/001 </t>
  </si>
  <si>
    <t>PLACA DE OBRA EM CHAPA DE ACO GALVANIZADO</t>
  </si>
  <si>
    <t xml:space="preserve"> 4.2 </t>
  </si>
  <si>
    <t xml:space="preserve"> 73686 </t>
  </si>
  <si>
    <t>LOCACAO DA OBRA, COM USO DE EQUIPAMENTOS TOPOGRAFICOS, INCLUSIVE NIVELADOR</t>
  </si>
  <si>
    <t xml:space="preserve"> 4.3 </t>
  </si>
  <si>
    <t xml:space="preserve"> 73992/001 </t>
  </si>
  <si>
    <t>LOCACAO CONVENCIONAL DE OBRA, ATRAVÉS DE GABARITO DE TABUAS CORRIDAS PONTALETADAS A CADA 1,50M, SEM REAPROVEITAMENTO</t>
  </si>
  <si>
    <t xml:space="preserve"> 4.4 </t>
  </si>
  <si>
    <t>DEMOLIÇÃO DA ESTRUTURA EXISTENTE</t>
  </si>
  <si>
    <t xml:space="preserve"> 4.4.1 </t>
  </si>
  <si>
    <t xml:space="preserve"> 89263 </t>
  </si>
  <si>
    <t>DESMONTE DE ESTRUTURA METALICA SEM REMOCAO</t>
  </si>
  <si>
    <t xml:space="preserve"> 4.4.2 </t>
  </si>
  <si>
    <t xml:space="preserve"> 93287 </t>
  </si>
  <si>
    <t>GUINDASTE HIDRÁULICO AUTOPROPELIDO, COM LANÇA TELESCÓPICA 40 M, CAPACIDADE MÁXIMA 60 T, POTÊNCIA 260 KW - CHP DIURNO. AF_03/2016</t>
  </si>
  <si>
    <t>CHP</t>
  </si>
  <si>
    <t xml:space="preserve"> 4.4.3 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</si>
  <si>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</si>
  <si>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</si>
  <si>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4.4.4 </t>
  </si>
  <si>
    <t xml:space="preserve"> 1600438 </t>
  </si>
  <si>
    <t>Demolição de concreto armado (blocos)</t>
  </si>
  <si>
    <t xml:space="preserve"> 4.4.5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</si>
  <si>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</si>
  <si>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</si>
  <si>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</si>
  <si>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5 </t>
  </si>
  <si>
    <t>INFRAESTRUTURA</t>
  </si>
  <si>
    <t xml:space="preserve"> 5.1 </t>
  </si>
  <si>
    <t>ESTACAS</t>
  </si>
  <si>
    <t xml:space="preserve"> 5.1.1 </t>
  </si>
  <si>
    <t xml:space="preserve"> 2306000 </t>
  </si>
  <si>
    <t>Estaca pré-moldada de concreto armado centrifugado com compressão admissível de 125 t - sem emenda - fornecimento ecravação</t>
  </si>
  <si>
    <t>m</t>
  </si>
  <si>
    <t xml:space="preserve"> 5.1.2 </t>
  </si>
  <si>
    <t xml:space="preserve"> C4319 </t>
  </si>
  <si>
    <t>SEINFRA</t>
  </si>
  <si>
    <t>CRAVAÇÃO DE ESTACA PRÉ-MOLDADA C/ UTILIZAÇÃO DE PLATAFORMA FLUTUANTE</t>
  </si>
  <si>
    <t xml:space="preserve"> 5.1.3 </t>
  </si>
  <si>
    <t xml:space="preserve"> 5915014 </t>
  </si>
  <si>
    <t>Transporte com caminhão carroceria com capacidade de 11 t e com guindauto de 45 t.m - rodovia pavimentada</t>
  </si>
  <si>
    <t>tkm</t>
  </si>
  <si>
    <t xml:space="preserve"> 5.1.4 </t>
  </si>
  <si>
    <t xml:space="preserve"> ARAM - 01 </t>
  </si>
  <si>
    <t>Emenda de estacas por soldagem</t>
  </si>
  <si>
    <t xml:space="preserve"> 5.1.5 </t>
  </si>
  <si>
    <t xml:space="preserve"> 2306248 </t>
  </si>
  <si>
    <t>Arrasamento de estacas de concreto com seção superior à 900 cm²</t>
  </si>
  <si>
    <t xml:space="preserve"> 5.1.6 </t>
  </si>
  <si>
    <t xml:space="preserve"> 5914333 </t>
  </si>
  <si>
    <t>Carga, manobra e descarga de materiais diversos em caminhão carroceria de 15 t - carga e descarga com caminhãoguindauto de 20 t.m</t>
  </si>
  <si>
    <t>t</t>
  </si>
  <si>
    <t xml:space="preserve"> 5.1.7 </t>
  </si>
  <si>
    <t xml:space="preserve"> 031024 </t>
  </si>
  <si>
    <t>SBC</t>
  </si>
  <si>
    <t>METRO LINEAR DE SONDAGEM 2.1/2"" SOB LAMINA DE AGUA - (SONDAGEM COMPLEMENTAR NO LEITO DO ARROIO )</t>
  </si>
  <si>
    <t xml:space="preserve"> 5.2 </t>
  </si>
  <si>
    <t>BLOCOS DE COROAMENTO</t>
  </si>
  <si>
    <t xml:space="preserve"> 5.2.1 </t>
  </si>
  <si>
    <t xml:space="preserve"> 74151/001 </t>
  </si>
  <si>
    <t>ESCAVACAO E CARGA MATERIAL 1A CATEGORIA, UTILIZANDO TRATOR DE ESTEIRAS DE 110 A 160HP COM LAMINA, PESO OPERACIONAL * 13T  E PA CARREGADEIRA COM 170 HP.</t>
  </si>
  <si>
    <t xml:space="preserve"> 5.2.2 </t>
  </si>
  <si>
    <t xml:space="preserve"> 96995 </t>
  </si>
  <si>
    <t>REATERRO MANUAL APILOADO COM SOQUETE. AF_10/2017</t>
  </si>
  <si>
    <t xml:space="preserve"> 5.2.3 </t>
  </si>
  <si>
    <t xml:space="preserve"> 96619 </t>
  </si>
  <si>
    <t>LASTRO DE CONCRETO MAGRO, APLICADO EM BLOCOS DE COROAMENTO OU SAPATAS, ESPESSURA DE 5 CM. AF_08/2017</t>
  </si>
  <si>
    <t xml:space="preserve"> 5.2.4 </t>
  </si>
  <si>
    <t xml:space="preserve"> 96621 </t>
  </si>
  <si>
    <t>LASTRO COM MATERIAL GRANULAR, APLICAÇÃO EM BLOCOS DE COROAMENTO, ESPESSURA DE *5 CM*. AF_08/2017</t>
  </si>
  <si>
    <t xml:space="preserve"> 5.2.5 </t>
  </si>
  <si>
    <t xml:space="preserve"> 73890/002 </t>
  </si>
  <si>
    <t>ENSECADEIRA DE MADEIRA COM PAREDE DUPLA</t>
  </si>
  <si>
    <t xml:space="preserve"> 5.2.6 </t>
  </si>
  <si>
    <t xml:space="preserve"> 3108015 </t>
  </si>
  <si>
    <t>Fôrmas de compensado plastificado 14 mm - uso geral - utilização de 1 vez - confecção, instalação e retirada</t>
  </si>
  <si>
    <t xml:space="preserve"> 5.2.7 </t>
  </si>
  <si>
    <t xml:space="preserve"> 0407819 </t>
  </si>
  <si>
    <t>Armação em aço CA-50 - fornecimento, preparo e colocação</t>
  </si>
  <si>
    <t>kg</t>
  </si>
  <si>
    <t xml:space="preserve"> 5.2.8 </t>
  </si>
  <si>
    <t xml:space="preserve"> 1106280 </t>
  </si>
  <si>
    <t>Concreto para bombeamento fck = 30 MPa - confecção em central dosadora de 30 m³/h - areia e brita comerciais</t>
  </si>
  <si>
    <t xml:space="preserve"> 5.2.9 </t>
  </si>
  <si>
    <t xml:space="preserve"> 1106128 </t>
  </si>
  <si>
    <t>Lançamento mecânico de concreto com bomba rebocável com capacidade de 41 m³/h - confecção em central dosadora de 40m³/h</t>
  </si>
  <si>
    <t xml:space="preserve"> 5.2.10 </t>
  </si>
  <si>
    <t xml:space="preserve"> 1100657 </t>
  </si>
  <si>
    <t>Adensamento de concreto por vibrador de imersão</t>
  </si>
  <si>
    <t xml:space="preserve"> 5.2.11 </t>
  </si>
  <si>
    <t xml:space="preserve"> 5914569 </t>
  </si>
  <si>
    <t>Transporte com caminhão betoneira - rodovia pavimentada</t>
  </si>
  <si>
    <t xml:space="preserve"> 5.3 </t>
  </si>
  <si>
    <t>VIGAS DE LIGAÇÃO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</si>
  <si>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</si>
  <si>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</si>
  <si>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</si>
  <si>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</si>
  <si>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</si>
  <si>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</si>
  <si>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 xml:space="preserve"> 5.3.7 </t>
  </si>
  <si>
    <t xml:space="preserve"> 5.3.8 </t>
  </si>
  <si>
    <t xml:space="preserve"> 5.3.9 </t>
  </si>
  <si>
    <t xml:space="preserve"> 5.3.10 </t>
  </si>
  <si>
    <t xml:space="preserve"> 6 </t>
  </si>
  <si>
    <t>MESOESTRUTURA</t>
  </si>
  <si>
    <t xml:space="preserve"> 6.1 </t>
  </si>
  <si>
    <t>PILARES</t>
  </si>
  <si>
    <t xml:space="preserve"> 6.1.1 </t>
  </si>
  <si>
    <t xml:space="preserve"> 6.1.2 </t>
  </si>
  <si>
    <t xml:space="preserve"> 6.1.3 </t>
  </si>
  <si>
    <t xml:space="preserve"> 6.1.4 </t>
  </si>
  <si>
    <t xml:space="preserve"> 6.1.5 </t>
  </si>
  <si>
    <t xml:space="preserve"> 6.1.6 </t>
  </si>
  <si>
    <t xml:space="preserve"> 6.2 </t>
  </si>
  <si>
    <t>ALAS DOS ENCONTROS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</si>
  <si>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</si>
  <si>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</si>
  <si>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</si>
  <si>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</si>
  <si>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</si>
  <si>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</si>
  <si>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</si>
  <si>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>CORTINAS DE ACESSO</t>
  </si>
  <si>
    <t xml:space="preserve"> 6.3.1 </t>
  </si>
  <si>
    <t xml:space="preserve"> 6.3.2 </t>
  </si>
  <si>
    <t xml:space="preserve"> 73301 </t>
  </si>
  <si>
    <t>ESCORAMENTO FORMAS ATE H = 3,30M, COM MADEIRA DE 3A QUALIDADE, NAO APARELHADA, APROVEITAMENTO TABUAS 3X E PRUMOS 4X.</t>
  </si>
  <si>
    <t xml:space="preserve"> 6.3.3 </t>
  </si>
  <si>
    <t xml:space="preserve"> 6.3.4 </t>
  </si>
  <si>
    <t xml:space="preserve"> 6.3.5 </t>
  </si>
  <si>
    <t xml:space="preserve"> 6.3.6 </t>
  </si>
  <si>
    <t xml:space="preserve"> 6.3.7 </t>
  </si>
  <si>
    <t xml:space="preserve"> 6.4 </t>
  </si>
  <si>
    <t>TRAVESSA SUPERIOR</t>
  </si>
  <si>
    <t xml:space="preserve"> 6.4.1 </t>
  </si>
  <si>
    <t xml:space="preserve"> 6.4.2 </t>
  </si>
  <si>
    <t xml:space="preserve"> 6.4.3 </t>
  </si>
  <si>
    <t xml:space="preserve"> 3816198 </t>
  </si>
  <si>
    <t>Plataforma de trabalho em madeira apoiada no solo - altura de 6 a 12 m - utilização de 5 vezes - confecção, instalação eretirada</t>
  </si>
  <si>
    <t xml:space="preserve"> 6.4.4 </t>
  </si>
  <si>
    <t xml:space="preserve"> 6.4.5 </t>
  </si>
  <si>
    <t xml:space="preserve"> 6.4.6 </t>
  </si>
  <si>
    <t xml:space="preserve"> 6.4.7 </t>
  </si>
  <si>
    <t xml:space="preserve"> 6.4.8 </t>
  </si>
  <si>
    <t xml:space="preserve"> 6.5 </t>
  </si>
  <si>
    <t>CALÇOS DE APOIO</t>
  </si>
  <si>
    <t xml:space="preserve"> 6.5.1 </t>
  </si>
  <si>
    <t xml:space="preserve"> 6.5.2 </t>
  </si>
  <si>
    <t xml:space="preserve"> 6.5.3 </t>
  </si>
  <si>
    <t xml:space="preserve"> 6.5.4 </t>
  </si>
  <si>
    <t xml:space="preserve"> 6.5.5 </t>
  </si>
  <si>
    <t xml:space="preserve"> 6.5.6 </t>
  </si>
  <si>
    <t xml:space="preserve"> 7 </t>
  </si>
  <si>
    <t>SUPERESTRUTURA</t>
  </si>
  <si>
    <t xml:space="preserve"> 7.1 </t>
  </si>
  <si>
    <t>VIGAS PRÉ-MOLDADAS - LONGARINAS</t>
  </si>
  <si>
    <t xml:space="preserve"> 7.1.1 </t>
  </si>
  <si>
    <t xml:space="preserve"> 7.1.2 </t>
  </si>
  <si>
    <t xml:space="preserve"> 7.1.3 </t>
  </si>
  <si>
    <t xml:space="preserve"> 4507755 </t>
  </si>
  <si>
    <t>Ancoragem ativa com 12 cordoalhas aderentes D = 12,7 mm - fornecimento e instalação</t>
  </si>
  <si>
    <t>un</t>
  </si>
  <si>
    <t xml:space="preserve"> 7.1.4 </t>
  </si>
  <si>
    <t xml:space="preserve"> 4507956 </t>
  </si>
  <si>
    <t>Cordoalha CP 190 RB D = 12,7 mm - fornecimento e instalação</t>
  </si>
  <si>
    <t xml:space="preserve"> 7.1.5 </t>
  </si>
  <si>
    <t xml:space="preserve"> 4508184 </t>
  </si>
  <si>
    <t>Bainha metálica redonda D = 65 mm para 11 cordoalhas D = 12,7 mm - fornecimento, instalação e injeção de nata de cimento</t>
  </si>
  <si>
    <t xml:space="preserve"> 7.1.6 </t>
  </si>
  <si>
    <t xml:space="preserve"> 1106282 </t>
  </si>
  <si>
    <t>Concreto para bombeamento fck = 40 MPa - confecção em central dosadora de 30 m³/h - areia e brita comerciais</t>
  </si>
  <si>
    <t xml:space="preserve"> 7.1.7 </t>
  </si>
  <si>
    <t xml:space="preserve"> 7.1.8 </t>
  </si>
  <si>
    <t xml:space="preserve"> 7.1.9 </t>
  </si>
  <si>
    <t xml:space="preserve"> 7.1.10 </t>
  </si>
  <si>
    <t xml:space="preserve"> 0307732 </t>
  </si>
  <si>
    <t>Aparelho de apoio de neoprene fretado para estruturas pré-moldadas - fornecimento e instalação</t>
  </si>
  <si>
    <t>dm³</t>
  </si>
  <si>
    <t xml:space="preserve"> 7.1.11 </t>
  </si>
  <si>
    <t xml:space="preserve"> 1505860 </t>
  </si>
  <si>
    <t>Enrocamento de pedra jogada - pedra de mão comercial - fornecimento e assentamento</t>
  </si>
  <si>
    <t xml:space="preserve"> 7.1.12 </t>
  </si>
  <si>
    <t xml:space="preserve"> 5915400 </t>
  </si>
  <si>
    <t>Carga, descarga e manobra de vigas pré-moldadas de até 500 kN em cavalo mecânico com dolly de 4 eixos com capacidadede 57 t</t>
  </si>
  <si>
    <t xml:space="preserve"> 7.1.13 </t>
  </si>
  <si>
    <t xml:space="preserve"> 3806420 </t>
  </si>
  <si>
    <t>Lançamento de viga pré-moldada de até 500 kN com utilização de guindaste</t>
  </si>
  <si>
    <t xml:space="preserve"> 7.1.14 </t>
  </si>
  <si>
    <t xml:space="preserve"> 5914647 </t>
  </si>
  <si>
    <t>Carga, manobra e descarga de agregados ou solos em caminhão basculante de 10 m³ - carga com carregadeira de 3,40 m³(exclusa) e descarga livre</t>
  </si>
  <si>
    <t xml:space="preserve"> 7.1.15 </t>
  </si>
  <si>
    <t xml:space="preserve"> 5914389 </t>
  </si>
  <si>
    <t>Transporte com caminhão basculante de 10 m³ - rodovia pavimentada</t>
  </si>
  <si>
    <t xml:space="preserve"> 7.2 </t>
  </si>
  <si>
    <t>PRÉ-LAJES</t>
  </si>
  <si>
    <t xml:space="preserve"> 7.2.1 </t>
  </si>
  <si>
    <t xml:space="preserve"> 7.2.2 </t>
  </si>
  <si>
    <t xml:space="preserve"> 7.2.3 </t>
  </si>
  <si>
    <t xml:space="preserve"> 7.2.4 </t>
  </si>
  <si>
    <t xml:space="preserve"> 7.2.5 </t>
  </si>
  <si>
    <t xml:space="preserve"> 7.2.6 </t>
  </si>
  <si>
    <t xml:space="preserve"> 7.2.7 </t>
  </si>
  <si>
    <t xml:space="preserve"> 5914655 </t>
  </si>
  <si>
    <t>Carga, manobra e descarga de materiais diversos em caminhão carroceria de 15 t - carga e descarga manuais</t>
  </si>
  <si>
    <t xml:space="preserve"> 7.2.8 </t>
  </si>
  <si>
    <t xml:space="preserve"> 3806426 </t>
  </si>
  <si>
    <t>Lançamento de pré-laje com utilização de guindauto</t>
  </si>
  <si>
    <t xml:space="preserve"> 7.3 </t>
  </si>
  <si>
    <t>TRANSVERSINAS</t>
  </si>
  <si>
    <t xml:space="preserve"> 7.3.1 </t>
  </si>
  <si>
    <t xml:space="preserve"> 7.3.2 </t>
  </si>
  <si>
    <t xml:space="preserve"> 7.3.3 </t>
  </si>
  <si>
    <t xml:space="preserve"> 7.3.4 </t>
  </si>
  <si>
    <t xml:space="preserve"> 7.3.5 </t>
  </si>
  <si>
    <t xml:space="preserve"> 7.3.6 </t>
  </si>
  <si>
    <t xml:space="preserve"> 7.4 </t>
  </si>
  <si>
    <t>LAJE</t>
  </si>
  <si>
    <t xml:space="preserve"> 7.4.1 </t>
  </si>
  <si>
    <t xml:space="preserve"> 7.4.2 </t>
  </si>
  <si>
    <t xml:space="preserve"> 7.4.3 </t>
  </si>
  <si>
    <t xml:space="preserve"> 7.4.4 </t>
  </si>
  <si>
    <t xml:space="preserve"> 7.4.5 </t>
  </si>
  <si>
    <t xml:space="preserve"> 7.4.6 </t>
  </si>
  <si>
    <t xml:space="preserve"> 7.5 </t>
  </si>
  <si>
    <t>GUARDA-CORPO</t>
  </si>
  <si>
    <t xml:space="preserve"> 7.5.1 </t>
  </si>
  <si>
    <t xml:space="preserve"> 7.5.2 </t>
  </si>
  <si>
    <t xml:space="preserve"> 7.5.3 </t>
  </si>
  <si>
    <t xml:space="preserve"> 7.5.4 </t>
  </si>
  <si>
    <t xml:space="preserve"> 7.5.5 </t>
  </si>
  <si>
    <t xml:space="preserve"> 7.5.6 </t>
  </si>
  <si>
    <t xml:space="preserve"> 7.5.7 </t>
  </si>
  <si>
    <t xml:space="preserve"> 92335 </t>
  </si>
  <si>
    <t>TUBO DE AÇO GALVANIZADO COM COSTURA, CLASSE MÉDIA, CONEXÃO RANHURADA, DN 50 (2"), INSTALADO EM PRUMADAS - FORNECIMENTO E INSTALAÇÃO. AF_10/2020</t>
  </si>
  <si>
    <t xml:space="preserve"> 7.6 </t>
  </si>
  <si>
    <t>GUARDA-RODAS</t>
  </si>
  <si>
    <t xml:space="preserve"> 7.6.1 </t>
  </si>
  <si>
    <t xml:space="preserve"> 7.6.2 </t>
  </si>
  <si>
    <t xml:space="preserve"> 7.6.3 </t>
  </si>
  <si>
    <t xml:space="preserve"> 7.6.4 </t>
  </si>
  <si>
    <t xml:space="preserve"> 7.6.5 </t>
  </si>
  <si>
    <t xml:space="preserve"> 7.6.6 </t>
  </si>
  <si>
    <t xml:space="preserve"> 7.7 </t>
  </si>
  <si>
    <t>LAJE DE TRANSIÇÃO</t>
  </si>
  <si>
    <t xml:space="preserve"> 7.7.1 </t>
  </si>
  <si>
    <t xml:space="preserve"> 7.7.2 </t>
  </si>
  <si>
    <t xml:space="preserve"> 7.7.3 </t>
  </si>
  <si>
    <t xml:space="preserve"> 7.7.4 </t>
  </si>
  <si>
    <t xml:space="preserve"> 7.7.5 </t>
  </si>
  <si>
    <t xml:space="preserve"> 7.7.6 </t>
  </si>
  <si>
    <t xml:space="preserve"> 7.7.7 </t>
  </si>
  <si>
    <t xml:space="preserve"> 94968 </t>
  </si>
  <si>
    <t>CONCRETO MAGRO PARA LASTRO, TRAÇO 1:4,5:4,5 (EM MASSA SECA DE CIMENTO/ AREIA MÉDIA/ BRITA 1) - PREPARO MECÂNICO COM BETONEIRA 600 L. AF_05/2021</t>
  </si>
  <si>
    <t xml:space="preserve"> 7.8 </t>
  </si>
  <si>
    <t>ACABAMENTOS</t>
  </si>
  <si>
    <t xml:space="preserve"> 7.8.1 </t>
  </si>
  <si>
    <t xml:space="preserve"> 73816/001 </t>
  </si>
  <si>
    <t>EXECUCAO DE DRENO COM TUBOS DE PVC CORRUGADO FLEXIVEL PERFURADO - DN 100</t>
  </si>
  <si>
    <t xml:space="preserve"> 7.8.2 </t>
  </si>
  <si>
    <t xml:space="preserve"> 0307734 </t>
  </si>
  <si>
    <t>Junta de dilatação em elastômero e perfil VV - L = 25 mm e H = 50 mm - fornecimento e instalação</t>
  </si>
  <si>
    <t xml:space="preserve"> 7.8.3 </t>
  </si>
  <si>
    <t xml:space="preserve"> 1106281 </t>
  </si>
  <si>
    <t>Concreto para bombeamento fck = 35 MPa - confecção em central dosadora de 30 m³/h - areia e brita comerciais</t>
  </si>
  <si>
    <t xml:space="preserve"> 7.8.4 </t>
  </si>
  <si>
    <t xml:space="preserve"> 7.8.5 </t>
  </si>
  <si>
    <t xml:space="preserve"> 7.8.6 </t>
  </si>
  <si>
    <t xml:space="preserve"> 7.9 </t>
  </si>
  <si>
    <t>BERÇO PARA CONCRETAGEM E ESTOCAGEM DAS LONGARINAS</t>
  </si>
  <si>
    <t xml:space="preserve"> 7.9.1 </t>
  </si>
  <si>
    <t xml:space="preserve"> 1107928 </t>
  </si>
  <si>
    <t>Concreto fck = 20 MPa - confecção em central dosadora de 30 m³/h - areia e brita comerciais</t>
  </si>
  <si>
    <t xml:space="preserve"> 7.9.2 </t>
  </si>
  <si>
    <t xml:space="preserve"> 0903845 </t>
  </si>
  <si>
    <t>Lastro de brita comercial - espalhamento mecânico</t>
  </si>
  <si>
    <t xml:space="preserve"> 7.9.3 </t>
  </si>
  <si>
    <t xml:space="preserve"> 1600436 </t>
  </si>
  <si>
    <t>Demolição de concreto simples</t>
  </si>
  <si>
    <t xml:space="preserve"> 8 </t>
  </si>
  <si>
    <t>PAVIMENTO ACESSOS</t>
  </si>
  <si>
    <t xml:space="preserve"> 8.1 </t>
  </si>
  <si>
    <t>CORTE ATERRO</t>
  </si>
  <si>
    <t xml:space="preserve"> 8.1.1 </t>
  </si>
  <si>
    <t xml:space="preserve"> 5502978 </t>
  </si>
  <si>
    <t>Compactação de aterros a 100% do Proctor normal</t>
  </si>
  <si>
    <t xml:space="preserve"> 8.1.2 </t>
  </si>
  <si>
    <t>TRANSPORTE COM CAMINHÃO BASCULANTE DE 10 M³, EM VIA URBANA PAVIMENTADA, DMT ATÉ 30 KM (UNIDADE: M3XKM). AF_07/2020 (DMT 5,00KM)</t>
  </si>
  <si>
    <t xml:space="preserve"> 8.2 </t>
  </si>
  <si>
    <t>SUBBASE</t>
  </si>
  <si>
    <t xml:space="preserve"> 8.2.1 </t>
  </si>
  <si>
    <t xml:space="preserve"> 100577 </t>
  </si>
  <si>
    <t>REGULARIZAÇÃO E COMPACTAÇÃO DE SUBLEITO DE SOLO PREDOMINANTEMENTE ARENOSO. AF_11/2019</t>
  </si>
  <si>
    <t xml:space="preserve"> 8.2.2 </t>
  </si>
  <si>
    <t xml:space="preserve"> 4011279 </t>
  </si>
  <si>
    <t>Base ou sub-base de macadame seco com brita comercial</t>
  </si>
  <si>
    <t xml:space="preserve"> 8.2.3 </t>
  </si>
  <si>
    <t xml:space="preserve"> 8.3 </t>
  </si>
  <si>
    <t>BASE</t>
  </si>
  <si>
    <t xml:space="preserve"> 8.3.1 </t>
  </si>
  <si>
    <t xml:space="preserve"> 4011276 </t>
  </si>
  <si>
    <t>Base ou sub-base de brita graduada com brita comercial</t>
  </si>
  <si>
    <t xml:space="preserve"> 8.3.2 </t>
  </si>
  <si>
    <t xml:space="preserve"> 83356 </t>
  </si>
  <si>
    <t>TRANSPORTE COMERCIAL DE BRITA</t>
  </si>
  <si>
    <t xml:space="preserve"> 8.4 </t>
  </si>
  <si>
    <t>CAMADA DE ASSENTAMENTO</t>
  </si>
  <si>
    <t xml:space="preserve"> 8.4.1 </t>
  </si>
  <si>
    <t xml:space="preserve"> M0081 </t>
  </si>
  <si>
    <t>Areia grossa</t>
  </si>
  <si>
    <t xml:space="preserve"> 8.4.2 </t>
  </si>
  <si>
    <t xml:space="preserve"> 74005/001 </t>
  </si>
  <si>
    <t>COMPACTACAO MECANICA, SEM CONTROLE DO GC (C/COMPACTADOR PLACA 400 KG)</t>
  </si>
  <si>
    <t xml:space="preserve"> 8.4.3 </t>
  </si>
  <si>
    <t xml:space="preserve"> 8.5 </t>
  </si>
  <si>
    <t>CONFINAMENTO AREIA</t>
  </si>
  <si>
    <t xml:space="preserve"> 8.5.1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</si>
  <si>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</si>
  <si>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</si>
  <si>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8.6 </t>
  </si>
  <si>
    <t>PAVIMENTO</t>
  </si>
  <si>
    <t xml:space="preserve"> 8.6.1 </t>
  </si>
  <si>
    <t xml:space="preserve"> 92395 </t>
  </si>
  <si>
    <t>EXECUÇÃO DE PAVIMENTO EM PISO INTERTRAVADO, COM BLOCO SEXTAVADO DE 25 X 25 CM, ESPESSURA 10 CM. AF_12/2015</t>
  </si>
  <si>
    <t xml:space="preserve"> 9 </t>
  </si>
  <si>
    <t>SINALIZAÇÃO</t>
  </si>
  <si>
    <t xml:space="preserve"> 9.1 </t>
  </si>
  <si>
    <t>SINALIZAÇÃO HORIZONTAL</t>
  </si>
  <si>
    <t xml:space="preserve"> 9.1.1 </t>
  </si>
  <si>
    <t xml:space="preserve"> 72947 </t>
  </si>
  <si>
    <t>SINALIZACAO HORIZONTAL COM TINTA RETRORREFLETIVA A BASE DE RESINA ACRILICA COM MICROESFERAS DE VIDRO</t>
  </si>
  <si>
    <t xml:space="preserve"> 9.1.2 </t>
  </si>
  <si>
    <t xml:space="preserve"> 5213362 </t>
  </si>
  <si>
    <t>Tachão refletivo em plástico injetado - bidirecional - fornecimento e colocação</t>
  </si>
  <si>
    <t xml:space="preserve"> 9.2 </t>
  </si>
  <si>
    <t>SINALIZAÇÃO VERTICAL</t>
  </si>
  <si>
    <t xml:space="preserve"> 9.2.1 </t>
  </si>
  <si>
    <t xml:space="preserve"> 5213571 </t>
  </si>
  <si>
    <t>Placa em aço - película I + III - fornecimento e implantação</t>
  </si>
  <si>
    <t xml:space="preserve"> 9.2.2 </t>
  </si>
  <si>
    <t xml:space="preserve"> 5216111 </t>
  </si>
  <si>
    <t>Suporte para placa de sinalização em madeira de lei tratada 8 x 8 cm - fornecimento e implantação</t>
  </si>
  <si>
    <t xml:space="preserve"> 9.2.3 </t>
  </si>
  <si>
    <t xml:space="preserve"> 3713602 </t>
  </si>
  <si>
    <t>Defensa maleável dupla - fornecimento e implantação</t>
  </si>
  <si>
    <t xml:space="preserve"> 9.2.4 </t>
  </si>
  <si>
    <t xml:space="preserve"> 3713603 </t>
  </si>
  <si>
    <t>Ancoragem de defensa maleável dupla - fornecimento e implantação</t>
  </si>
  <si>
    <t xml:space="preserve"> 9.2.5 </t>
  </si>
  <si>
    <t xml:space="preserve"> 3713893 </t>
  </si>
  <si>
    <t>Terminal de ancoragem para barreira dupla de concreto, moldada no local (perfil New Jersey) - H = 810 + 250 mm</t>
  </si>
  <si>
    <t xml:space="preserve"> 10 </t>
  </si>
  <si>
    <t>ILUMINAÇÃO</t>
  </si>
  <si>
    <t xml:space="preserve"> 10.1 </t>
  </si>
  <si>
    <t xml:space="preserve"> 83399 </t>
  </si>
  <si>
    <t>RELE FOTOELETRICO P/ COMANDO DE ILUMINACAO EXTERNA 220V/1000W - FORNECIMENTO E INSTALACAO</t>
  </si>
  <si>
    <t xml:space="preserve"> 10.2 </t>
  </si>
  <si>
    <t xml:space="preserve"> 91929 </t>
  </si>
  <si>
    <t>CABO DE COBRE FLEXÍVEL ISOLADO, 4 MM², ANTI-CHAMA 0,6/1,0 KV, PARA CIRCUITOS TERMINAIS - FORNECIMENTO E INSTALAÇÃO. AF_12/2015</t>
  </si>
  <si>
    <t xml:space="preserve"> 10.3 </t>
  </si>
  <si>
    <t xml:space="preserve"> 00012058 </t>
  </si>
  <si>
    <t>ELETRODUTO FLEXIVEL, EM ACO, TIPO CONDUITE, DIAMETRO DE 1"</t>
  </si>
  <si>
    <t xml:space="preserve"> 10.4 </t>
  </si>
  <si>
    <t xml:space="preserve"> 91846 </t>
  </si>
  <si>
    <t>ELETRODUTO FLEXÍVEL CORRUGADO, PVC, DN 32 MM (1"), PARA CIRCUITOS TERMINAIS, INSTALADO EM LAJE - FORNECIMENTO E INSTALAÇÃO. AF_12/2015</t>
  </si>
  <si>
    <t xml:space="preserve"> 10.5 </t>
  </si>
  <si>
    <t xml:space="preserve"> 059230 </t>
  </si>
  <si>
    <t>HASTE ATERRAMENTO COBREADA 5/8"" x 2,40m 6715 670106 - MAGNET</t>
  </si>
  <si>
    <t xml:space="preserve"> 10.6 </t>
  </si>
  <si>
    <t xml:space="preserve"> 97887 </t>
  </si>
  <si>
    <t>CAIXA ENTERRADA ELÉTRICA RETANGULAR, EM ALVENARIA COM TIJOLOS CERÂMICOS MACIÇOS, FUNDO COM BRITA, DIMENSÕES INTERNAS: 0,4X0,4X0,4 M. AF_12/2020</t>
  </si>
  <si>
    <t xml:space="preserve"> 10.7 </t>
  </si>
  <si>
    <t xml:space="preserve"> 00005052 </t>
  </si>
  <si>
    <t>POSTE CONICO CONTINUO EM ACO GALVANIZADO, CURVO, BRACO SIMPLES, FLANGEADO, H = 7 M, DIAMETRO INFERIOR = *125* MM</t>
  </si>
  <si>
    <t xml:space="preserve"> 10.8 </t>
  </si>
  <si>
    <t xml:space="preserve"> 00042243 </t>
  </si>
  <si>
    <t>LUMINARIA DE LED PARA ILUMINACAO PUBLICA, DE 98 W ATE 137 W, INVOLUCRO EM ALUMINIO OU ACO INOX</t>
  </si>
  <si>
    <t xml:space="preserve"> 10.9 </t>
  </si>
  <si>
    <t xml:space="preserve"> 000063 </t>
  </si>
  <si>
    <t>PROJETO DE INSTALACOES ELETRICAS ATE 400M2</t>
  </si>
  <si>
    <t xml:space="preserve"> 11 </t>
  </si>
  <si>
    <t>SERVIÇOS FINAIS</t>
  </si>
  <si>
    <t xml:space="preserve"> 11.1 </t>
  </si>
  <si>
    <t xml:space="preserve"> 73806/001 </t>
  </si>
  <si>
    <t>LIMPEZA DE SUPERFICIES COM JATO DE ALTA PRESSAO DE AR E AGUA</t>
  </si>
  <si>
    <t>Totais -&gt;</t>
  </si>
  <si>
    <t>1.766.797,87</t>
  </si>
  <si>
    <t>6.215.631,46</t>
  </si>
  <si>
    <t>7.982.429,33</t>
  </si>
  <si>
    <t>Total sem BDI</t>
  </si>
  <si>
    <t>Total do BDI</t>
  </si>
  <si>
    <t>Total Geral</t>
  </si>
  <si>
    <t>_______________________________________________________________
TIAGO RODRIGUES BORGES
Sócio/CEO/Proprietário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</si>
</sst>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165" fontId="20" fillId="21" borderId="18" xfId="0" applyNumberFormat="1" applyFont="1" applyFill="1" applyBorder="1" applyAlignment="1">
      <alignment horizontal="right" vertical="top" wrapText="1"/>
    </xf>
    <xf numFmtId="0" fontId="21" fillId="22" borderId="0" xfId="0" applyFont="1" applyFill="1" applyAlignment="1">
      <alignment horizontal="left" vertical="top" wrapText="1"/>
    </xf>
    <xf numFmtId="0" fontId="22" fillId="23" borderId="0" xfId="0" applyFont="1" applyFill="1" applyAlignment="1">
      <alignment horizontal="center" vertical="top" wrapText="1"/>
    </xf>
    <xf numFmtId="0" fontId="23" fillId="24" borderId="0" xfId="0" applyFont="1" applyFill="1" applyAlignment="1">
      <alignment horizontal="right" vertical="top" wrapText="1"/>
    </xf>
    <xf numFmtId="0" fontId="25" fillId="26" borderId="0" xfId="0" applyFont="1" applyFill="1" applyAlignment="1">
      <alignment horizontal="left" vertical="top" wrapText="1"/>
    </xf>
    <xf numFmtId="0" fontId="26" fillId="27" borderId="0" xfId="0" applyFont="1" applyFill="1" applyAlignment="1">
      <alignment horizontal="center" vertical="top" wrapText="1"/>
    </xf>
    <xf numFmtId="0" fontId="23" fillId="24" borderId="0" xfId="0" applyFont="1" applyFill="1" applyAlignment="1">
      <alignment horizontal="right" vertical="top" wrapText="1"/>
    </xf>
    <xf numFmtId="0" fontId="21" fillId="22" borderId="0" xfId="0" applyFont="1" applyFill="1" applyAlignment="1">
      <alignment horizontal="left" vertical="top" wrapText="1"/>
    </xf>
    <xf numFmtId="4" fontId="24" fillId="25" borderId="0" xfId="0" applyNumberFormat="1" applyFont="1" applyFill="1" applyAlignment="1">
      <alignment horizontal="right" vertical="top" wrapText="1"/>
    </xf>
    <xf numFmtId="0" fontId="26" fillId="27" borderId="0" xfId="0" applyFont="1" applyFill="1" applyAlignment="1">
      <alignment horizontal="center" vertical="top" wrapText="1"/>
    </xf>
    <xf numFmtId="0" fontId="0" fillId="0" borderId="0" xfId="0"/>
    <xf numFmtId="0" fontId="2" fillId="3" borderId="19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4"/>
  <sheetViews>
    <sheetView tabSelected="1" showOutlineSymbols="0" zoomScaleNormal="100" zoomScaleSheetLayoutView="85" workbookViewId="0">
      <selection activeCell="B219" sqref="B219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6" width="10" bestFit="1" customWidth="1"/>
    <col min="7" max="7" width="9.875" bestFit="1" customWidth="1"/>
    <col min="8" max="10" width="8.125" bestFit="1" customWidth="1"/>
    <col min="11" max="11" width="11" customWidth="1"/>
    <col min="12" max="12" width="10.375" customWidth="1"/>
    <col min="13" max="13" width="10.25" bestFit="1" customWidth="1"/>
    <col min="14" max="14" width="8.75" bestFit="1" customWidth="1"/>
  </cols>
  <sheetData>
    <row r="1" spans="1:14" ht="15" x14ac:dyDescent="0.2">
      <c r="A1" s="1"/>
      <c r="B1" s="1"/>
      <c r="C1" s="1"/>
      <c r="D1" s="1" t="s">
        <v>0</v>
      </c>
      <c r="E1" s="32" t="s">
        <v>1</v>
      </c>
      <c r="F1" s="32"/>
      <c r="G1" s="32"/>
      <c r="H1" s="32" t="s">
        <v>2</v>
      </c>
      <c r="I1" s="32"/>
      <c r="J1" s="32"/>
      <c r="K1" s="32" t="s">
        <v>3</v>
      </c>
      <c r="L1" s="32"/>
      <c r="M1" s="32"/>
      <c r="N1" s="32"/>
    </row>
    <row r="2" spans="1:14" ht="80.099999999999994" customHeight="1" x14ac:dyDescent="0.2">
      <c r="A2" s="18"/>
      <c r="B2" s="18"/>
      <c r="C2" s="18"/>
      <c r="D2" s="18" t="s">
        <v>4</v>
      </c>
      <c r="E2" s="24" t="s">
        <v>5</v>
      </c>
      <c r="F2" s="24"/>
      <c r="G2" s="24"/>
      <c r="H2" s="24" t="s">
        <v>6</v>
      </c>
      <c r="I2" s="24"/>
      <c r="J2" s="24"/>
      <c r="K2" s="24" t="s">
        <v>7</v>
      </c>
      <c r="L2" s="24"/>
      <c r="M2" s="24"/>
      <c r="N2" s="24"/>
    </row>
    <row r="3" spans="1:14" ht="15" x14ac:dyDescent="0.25">
      <c r="A3" s="28" t="s">
        <v>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15" customHeight="1" x14ac:dyDescent="0.2">
      <c r="A4" s="29" t="s">
        <v>9</v>
      </c>
      <c r="B4" s="30" t="s">
        <v>10</v>
      </c>
      <c r="C4" s="29" t="s">
        <v>11</v>
      </c>
      <c r="D4" s="29" t="s">
        <v>12</v>
      </c>
      <c r="E4" s="31" t="s">
        <v>13</v>
      </c>
      <c r="F4" s="30" t="s">
        <v>14</v>
      </c>
      <c r="G4" s="30" t="s">
        <v>15</v>
      </c>
      <c r="H4" s="31" t="s">
        <v>16</v>
      </c>
      <c r="I4" s="29"/>
      <c r="J4" s="29"/>
      <c r="K4" s="31" t="s">
        <v>17</v>
      </c>
      <c r="L4" s="29"/>
      <c r="M4" s="29"/>
      <c r="N4" s="30" t="s">
        <v>18</v>
      </c>
    </row>
    <row r="5" spans="1:14" ht="15" customHeight="1" x14ac:dyDescent="0.2">
      <c r="A5" s="30"/>
      <c r="B5" s="30"/>
      <c r="C5" s="30"/>
      <c r="D5" s="30"/>
      <c r="E5" s="30"/>
      <c r="F5" s="30"/>
      <c r="G5" s="30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30"/>
    </row>
    <row r="6" spans="1:14" ht="24" hidden="1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96037.41</v>
      </c>
      <c r="N6" s="6">
        <f t="shared" ref="N6:N69" si="0">M6 / 7982429.33</f>
        <v>1.2031100562214436E-2</v>
      </c>
    </row>
    <row r="7" spans="1:14" ht="24" hidden="1" customHeight="1" x14ac:dyDescent="0.2">
      <c r="A7" s="7" t="s">
        <v>23</v>
      </c>
      <c r="B7" s="9" t="s">
        <v>24</v>
      </c>
      <c r="C7" s="7" t="s">
        <v>25</v>
      </c>
      <c r="D7" s="7" t="s">
        <v>22</v>
      </c>
      <c r="E7" s="8" t="s">
        <v>26</v>
      </c>
      <c r="F7" s="9">
        <v>1</v>
      </c>
      <c r="G7" s="10">
        <v>79396.009999999995</v>
      </c>
      <c r="H7" s="10">
        <v>0</v>
      </c>
      <c r="I7" s="10">
        <v>96037.41</v>
      </c>
      <c r="J7" s="10">
        <f>TRUNC(G7 * (1 + 20.96 / 100), 2)</f>
        <v>96037.41</v>
      </c>
      <c r="K7" s="10">
        <f>TRUNC(F7 * H7, 2)</f>
        <v>0</v>
      </c>
      <c r="L7" s="10">
        <f>M7 - K7</f>
        <v>96037.41</v>
      </c>
      <c r="M7" s="10">
        <f>TRUNC(F7 * J7, 2)</f>
        <v>96037.41</v>
      </c>
      <c r="N7" s="11">
        <f t="shared" si="0"/>
        <v>1.2031100562214436E-2</v>
      </c>
    </row>
    <row r="8" spans="1:14" ht="24" hidden="1" customHeight="1" x14ac:dyDescent="0.2">
      <c r="A8" s="3" t="s">
        <v>27</v>
      </c>
      <c r="B8" s="3"/>
      <c r="C8" s="3"/>
      <c r="D8" s="3" t="s">
        <v>28</v>
      </c>
      <c r="E8" s="3"/>
      <c r="F8" s="4"/>
      <c r="G8" s="3"/>
      <c r="H8" s="3"/>
      <c r="I8" s="3"/>
      <c r="J8" s="3"/>
      <c r="K8" s="3"/>
      <c r="L8" s="3"/>
      <c r="M8" s="5">
        <v>433186.72</v>
      </c>
      <c r="N8" s="6">
        <f t="shared" si="0"/>
        <v>5.4267529606804546E-2</v>
      </c>
    </row>
    <row r="9" spans="1:14" ht="24" hidden="1" customHeight="1" x14ac:dyDescent="0.2">
      <c r="A9" s="12" t="s">
        <v>29</v>
      </c>
      <c r="B9" s="14" t="s">
        <v>30</v>
      </c>
      <c r="C9" s="12" t="s">
        <v>31</v>
      </c>
      <c r="D9" s="12" t="s">
        <v>32</v>
      </c>
      <c r="E9" s="13" t="s">
        <v>33</v>
      </c>
      <c r="F9" s="14">
        <v>8</v>
      </c>
      <c r="G9" s="17">
        <v>24118.027900000001</v>
      </c>
      <c r="H9" s="15">
        <v>29173.15</v>
      </c>
      <c r="I9" s="15">
        <v>0</v>
      </c>
      <c r="J9" s="15">
        <f>TRUNC(G9 * (1 + 20.96 / 100), 2)</f>
        <v>29173.16</v>
      </c>
      <c r="K9" s="15">
        <f>TRUNC(F9 * H9, 2)</f>
        <v>233385.2</v>
      </c>
      <c r="L9" s="15">
        <f>M9 - K9</f>
        <v>7.9999999987194315E-2</v>
      </c>
      <c r="M9" s="15">
        <f>TRUNC(F9 * J9, 2)</f>
        <v>233385.28</v>
      </c>
      <c r="N9" s="16">
        <f t="shared" si="0"/>
        <v>2.9237375033547588E-2</v>
      </c>
    </row>
    <row r="10" spans="1:14" ht="24" hidden="1" customHeight="1" x14ac:dyDescent="0.2">
      <c r="A10" s="12" t="s">
        <v>34</v>
      </c>
      <c r="B10" s="14" t="s">
        <v>35</v>
      </c>
      <c r="C10" s="12" t="s">
        <v>31</v>
      </c>
      <c r="D10" s="12" t="s">
        <v>36</v>
      </c>
      <c r="E10" s="13" t="s">
        <v>33</v>
      </c>
      <c r="F10" s="14">
        <v>8</v>
      </c>
      <c r="G10" s="17">
        <v>4682.8251</v>
      </c>
      <c r="H10" s="15">
        <v>5664.34</v>
      </c>
      <c r="I10" s="15">
        <v>0</v>
      </c>
      <c r="J10" s="15">
        <f>TRUNC(G10 * (1 + 20.96 / 100), 2)</f>
        <v>5664.34</v>
      </c>
      <c r="K10" s="15">
        <f>TRUNC(F10 * H10, 2)</f>
        <v>45314.720000000001</v>
      </c>
      <c r="L10" s="15">
        <f>M10 - K10</f>
        <v>0</v>
      </c>
      <c r="M10" s="15">
        <f>TRUNC(F10 * J10, 2)</f>
        <v>45314.720000000001</v>
      </c>
      <c r="N10" s="16">
        <f t="shared" si="0"/>
        <v>5.6768081653658688E-3</v>
      </c>
    </row>
    <row r="11" spans="1:14" ht="24" hidden="1" customHeight="1" x14ac:dyDescent="0.2">
      <c r="A11" s="12" t="s">
        <v>37</v>
      </c>
      <c r="B11" s="14" t="s">
        <v>38</v>
      </c>
      <c r="C11" s="12" t="s">
        <v>31</v>
      </c>
      <c r="D11" s="12" t="s">
        <v>39</v>
      </c>
      <c r="E11" s="13" t="s">
        <v>33</v>
      </c>
      <c r="F11" s="14">
        <v>8</v>
      </c>
      <c r="G11" s="17">
        <v>11398.2266</v>
      </c>
      <c r="H11" s="15">
        <v>13787.28</v>
      </c>
      <c r="I11" s="15">
        <v>0</v>
      </c>
      <c r="J11" s="15">
        <f>TRUNC(G11 * (1 + 20.96 / 100), 2)</f>
        <v>13787.29</v>
      </c>
      <c r="K11" s="15">
        <f>TRUNC(F11 * H11, 2)</f>
        <v>110298.24000000001</v>
      </c>
      <c r="L11" s="15">
        <f>M11 - K11</f>
        <v>8.000000000174623E-2</v>
      </c>
      <c r="M11" s="15">
        <f>TRUNC(F11 * J11, 2)</f>
        <v>110298.32</v>
      </c>
      <c r="N11" s="16">
        <f t="shared" si="0"/>
        <v>1.3817638145003159E-2</v>
      </c>
    </row>
    <row r="12" spans="1:14" ht="24" hidden="1" customHeight="1" x14ac:dyDescent="0.2">
      <c r="A12" s="12" t="s">
        <v>40</v>
      </c>
      <c r="B12" s="14" t="s">
        <v>41</v>
      </c>
      <c r="C12" s="12" t="s">
        <v>31</v>
      </c>
      <c r="D12" s="12" t="s">
        <v>42</v>
      </c>
      <c r="E12" s="13" t="s">
        <v>33</v>
      </c>
      <c r="F12" s="14">
        <v>8</v>
      </c>
      <c r="G12" s="17">
        <v>4566.4593999999997</v>
      </c>
      <c r="H12" s="15">
        <v>5523.57</v>
      </c>
      <c r="I12" s="15">
        <v>0</v>
      </c>
      <c r="J12" s="15">
        <f>TRUNC(G12 * (1 + 20.96 / 100), 2)</f>
        <v>5523.58</v>
      </c>
      <c r="K12" s="15">
        <f>TRUNC(F12 * H12, 2)</f>
        <v>44188.56</v>
      </c>
      <c r="L12" s="15">
        <f>M12 - K12</f>
        <v>8.000000000174623E-2</v>
      </c>
      <c r="M12" s="15">
        <f>TRUNC(F12 * J12, 2)</f>
        <v>44188.639999999999</v>
      </c>
      <c r="N12" s="16">
        <f t="shared" si="0"/>
        <v>5.5357383289229819E-3</v>
      </c>
    </row>
    <row r="13" spans="1:14" ht="24" hidden="1" customHeight="1" x14ac:dyDescent="0.2">
      <c r="A13" s="3" t="s">
        <v>43</v>
      </c>
      <c r="B13" s="3"/>
      <c r="C13" s="3"/>
      <c r="D13" s="3" t="s">
        <v>44</v>
      </c>
      <c r="E13" s="3"/>
      <c r="F13" s="4"/>
      <c r="G13" s="3"/>
      <c r="H13" s="3"/>
      <c r="I13" s="3"/>
      <c r="J13" s="3"/>
      <c r="K13" s="3"/>
      <c r="L13" s="3"/>
      <c r="M13" s="5">
        <v>155857.44</v>
      </c>
      <c r="N13" s="6">
        <f t="shared" si="0"/>
        <v>1.9525063556059069E-2</v>
      </c>
    </row>
    <row r="14" spans="1:14" ht="24" hidden="1" customHeight="1" x14ac:dyDescent="0.2">
      <c r="A14" s="7" t="s">
        <v>45</v>
      </c>
      <c r="B14" s="9" t="s">
        <v>46</v>
      </c>
      <c r="C14" s="7" t="s">
        <v>25</v>
      </c>
      <c r="D14" s="7" t="s">
        <v>47</v>
      </c>
      <c r="E14" s="8" t="s">
        <v>26</v>
      </c>
      <c r="F14" s="9">
        <v>1</v>
      </c>
      <c r="G14" s="10">
        <v>0</v>
      </c>
      <c r="H14" s="10">
        <v>0</v>
      </c>
      <c r="I14" s="10">
        <v>0</v>
      </c>
      <c r="J14" s="10">
        <f t="shared" ref="J14:J21" si="1">TRUNC(G14 * (1 + 20.96 / 100), 2)</f>
        <v>0</v>
      </c>
      <c r="K14" s="10">
        <f t="shared" ref="K14:K21" si="2">TRUNC(F14 * H14, 2)</f>
        <v>0</v>
      </c>
      <c r="L14" s="10">
        <f t="shared" ref="L14:L21" si="3">M14 - K14</f>
        <v>0</v>
      </c>
      <c r="M14" s="10">
        <f t="shared" ref="M14:M21" si="4">TRUNC(F14 * J14, 2)</f>
        <v>0</v>
      </c>
      <c r="N14" s="11">
        <f t="shared" si="0"/>
        <v>0</v>
      </c>
    </row>
    <row r="15" spans="1:14" ht="51.95" hidden="1" customHeight="1" x14ac:dyDescent="0.2">
      <c r="A15" s="7" t="s">
        <v>48</v>
      </c>
      <c r="B15" s="9" t="s">
        <v>49</v>
      </c>
      <c r="C15" s="7" t="s">
        <v>50</v>
      </c>
      <c r="D15" s="7" t="s">
        <v>51</v>
      </c>
      <c r="E15" s="8" t="s">
        <v>52</v>
      </c>
      <c r="F15" s="9">
        <v>200</v>
      </c>
      <c r="G15" s="10">
        <v>496.82</v>
      </c>
      <c r="H15" s="10">
        <v>333.18</v>
      </c>
      <c r="I15" s="10">
        <v>267.77</v>
      </c>
      <c r="J15" s="10">
        <f t="shared" si="1"/>
        <v>600.95000000000005</v>
      </c>
      <c r="K15" s="10">
        <f t="shared" si="2"/>
        <v>66636</v>
      </c>
      <c r="L15" s="10">
        <f t="shared" si="3"/>
        <v>53554</v>
      </c>
      <c r="M15" s="10">
        <f t="shared" si="4"/>
        <v>120190</v>
      </c>
      <c r="N15" s="11">
        <f t="shared" si="0"/>
        <v>1.5056819801497697E-2</v>
      </c>
    </row>
    <row r="16" spans="1:14" ht="51.95" hidden="1" customHeight="1" x14ac:dyDescent="0.2">
      <c r="A16" s="7" t="s">
        <v>53</v>
      </c>
      <c r="B16" s="9" t="s">
        <v>54</v>
      </c>
      <c r="C16" s="7" t="s">
        <v>50</v>
      </c>
      <c r="D16" s="7" t="s">
        <v>55</v>
      </c>
      <c r="E16" s="8" t="s">
        <v>56</v>
      </c>
      <c r="F16" s="9">
        <v>70</v>
      </c>
      <c r="G16" s="10">
        <v>87.17</v>
      </c>
      <c r="H16" s="10">
        <v>23.56</v>
      </c>
      <c r="I16" s="10">
        <v>81.88</v>
      </c>
      <c r="J16" s="10">
        <f t="shared" si="1"/>
        <v>105.44</v>
      </c>
      <c r="K16" s="10">
        <f t="shared" si="2"/>
        <v>1649.2</v>
      </c>
      <c r="L16" s="10">
        <f t="shared" si="3"/>
        <v>5731.6</v>
      </c>
      <c r="M16" s="10">
        <f t="shared" si="4"/>
        <v>7380.8</v>
      </c>
      <c r="N16" s="11">
        <f t="shared" si="0"/>
        <v>9.246307978275581E-4</v>
      </c>
    </row>
    <row r="17" spans="1:14" ht="24" hidden="1" customHeight="1" x14ac:dyDescent="0.2">
      <c r="A17" s="7" t="s">
        <v>57</v>
      </c>
      <c r="B17" s="9" t="s">
        <v>58</v>
      </c>
      <c r="C17" s="7" t="s">
        <v>50</v>
      </c>
      <c r="D17" s="7" t="s">
        <v>59</v>
      </c>
      <c r="E17" s="8" t="s">
        <v>52</v>
      </c>
      <c r="F17" s="9">
        <v>12</v>
      </c>
      <c r="G17" s="10">
        <v>394.33</v>
      </c>
      <c r="H17" s="10">
        <v>65.73</v>
      </c>
      <c r="I17" s="10">
        <v>411.25</v>
      </c>
      <c r="J17" s="10">
        <f t="shared" si="1"/>
        <v>476.98</v>
      </c>
      <c r="K17" s="10">
        <f t="shared" si="2"/>
        <v>788.76</v>
      </c>
      <c r="L17" s="10">
        <f t="shared" si="3"/>
        <v>4935</v>
      </c>
      <c r="M17" s="10">
        <f t="shared" si="4"/>
        <v>5723.76</v>
      </c>
      <c r="N17" s="11">
        <f t="shared" si="0"/>
        <v>7.1704486984791138E-4</v>
      </c>
    </row>
    <row r="18" spans="1:14" ht="26.1" hidden="1" customHeight="1" x14ac:dyDescent="0.2">
      <c r="A18" s="7" t="s">
        <v>60</v>
      </c>
      <c r="B18" s="9" t="s">
        <v>61</v>
      </c>
      <c r="C18" s="7" t="s">
        <v>50</v>
      </c>
      <c r="D18" s="7" t="s">
        <v>62</v>
      </c>
      <c r="E18" s="8" t="s">
        <v>52</v>
      </c>
      <c r="F18" s="9">
        <v>2800</v>
      </c>
      <c r="G18" s="10">
        <v>0.52</v>
      </c>
      <c r="H18" s="10">
        <v>0.09</v>
      </c>
      <c r="I18" s="10">
        <v>0.53</v>
      </c>
      <c r="J18" s="10">
        <f t="shared" si="1"/>
        <v>0.62</v>
      </c>
      <c r="K18" s="10">
        <f t="shared" si="2"/>
        <v>252</v>
      </c>
      <c r="L18" s="10">
        <f t="shared" si="3"/>
        <v>1484</v>
      </c>
      <c r="M18" s="10">
        <f t="shared" si="4"/>
        <v>1736</v>
      </c>
      <c r="N18" s="11">
        <f t="shared" si="0"/>
        <v>2.1747765351027543E-4</v>
      </c>
    </row>
    <row r="19" spans="1:14" ht="39" hidden="1" customHeight="1" x14ac:dyDescent="0.2">
      <c r="A19" s="7" t="s">
        <v>63</v>
      </c>
      <c r="B19" s="9" t="s">
        <v>64</v>
      </c>
      <c r="C19" s="7" t="s">
        <v>50</v>
      </c>
      <c r="D19" s="7" t="s">
        <v>65</v>
      </c>
      <c r="E19" s="8" t="s">
        <v>66</v>
      </c>
      <c r="F19" s="9">
        <v>700</v>
      </c>
      <c r="G19" s="10">
        <v>8.3699999999999992</v>
      </c>
      <c r="H19" s="10">
        <v>1.76</v>
      </c>
      <c r="I19" s="10">
        <v>8.36</v>
      </c>
      <c r="J19" s="10">
        <f t="shared" si="1"/>
        <v>10.119999999999999</v>
      </c>
      <c r="K19" s="10">
        <f t="shared" si="2"/>
        <v>1232</v>
      </c>
      <c r="L19" s="10">
        <f t="shared" si="3"/>
        <v>5852</v>
      </c>
      <c r="M19" s="10">
        <f t="shared" si="4"/>
        <v>7084</v>
      </c>
      <c r="N19" s="11">
        <f t="shared" si="0"/>
        <v>8.8744913448547875E-4</v>
      </c>
    </row>
    <row r="20" spans="1:14" ht="26.1" hidden="1" customHeight="1" x14ac:dyDescent="0.2">
      <c r="A20" s="7" t="s">
        <v>67</v>
      </c>
      <c r="B20" s="9" t="s">
        <v>68</v>
      </c>
      <c r="C20" s="7" t="s">
        <v>50</v>
      </c>
      <c r="D20" s="7" t="s">
        <v>69</v>
      </c>
      <c r="E20" s="8" t="s">
        <v>70</v>
      </c>
      <c r="F20" s="9">
        <v>1</v>
      </c>
      <c r="G20" s="10">
        <v>2944.59</v>
      </c>
      <c r="H20" s="10">
        <v>366.8</v>
      </c>
      <c r="I20" s="10">
        <v>3194.97</v>
      </c>
      <c r="J20" s="10">
        <f t="shared" si="1"/>
        <v>3561.77</v>
      </c>
      <c r="K20" s="10">
        <f t="shared" si="2"/>
        <v>366.8</v>
      </c>
      <c r="L20" s="10">
        <f t="shared" si="3"/>
        <v>3194.97</v>
      </c>
      <c r="M20" s="10">
        <f t="shared" si="4"/>
        <v>3561.77</v>
      </c>
      <c r="N20" s="11">
        <f t="shared" si="0"/>
        <v>4.4620125687977745E-4</v>
      </c>
    </row>
    <row r="21" spans="1:14" ht="39" hidden="1" customHeight="1" x14ac:dyDescent="0.2">
      <c r="A21" s="7" t="s">
        <v>71</v>
      </c>
      <c r="B21" s="9" t="s">
        <v>72</v>
      </c>
      <c r="C21" s="7" t="s">
        <v>50</v>
      </c>
      <c r="D21" s="7" t="s">
        <v>73</v>
      </c>
      <c r="E21" s="8" t="s">
        <v>70</v>
      </c>
      <c r="F21" s="9">
        <v>1</v>
      </c>
      <c r="G21" s="10">
        <v>8416.93</v>
      </c>
      <c r="H21" s="10">
        <v>573.25</v>
      </c>
      <c r="I21" s="10">
        <v>9607.86</v>
      </c>
      <c r="J21" s="10">
        <f t="shared" si="1"/>
        <v>10181.11</v>
      </c>
      <c r="K21" s="10">
        <f t="shared" si="2"/>
        <v>573.25</v>
      </c>
      <c r="L21" s="10">
        <f t="shared" si="3"/>
        <v>9607.86</v>
      </c>
      <c r="M21" s="10">
        <f t="shared" si="4"/>
        <v>10181.11</v>
      </c>
      <c r="N21" s="11">
        <f t="shared" si="0"/>
        <v>1.2754400420103688E-3</v>
      </c>
    </row>
    <row r="22" spans="1:14" ht="24" hidden="1" customHeight="1" x14ac:dyDescent="0.2">
      <c r="A22" s="3" t="s">
        <v>74</v>
      </c>
      <c r="B22" s="3"/>
      <c r="C22" s="3"/>
      <c r="D22" s="3" t="s">
        <v>75</v>
      </c>
      <c r="E22" s="3"/>
      <c r="F22" s="4"/>
      <c r="G22" s="3"/>
      <c r="H22" s="3"/>
      <c r="I22" s="3"/>
      <c r="J22" s="3"/>
      <c r="K22" s="3"/>
      <c r="L22" s="3"/>
      <c r="M22" s="5">
        <v>578439.46</v>
      </c>
      <c r="N22" s="6">
        <f t="shared" si="0"/>
        <v>7.2464087821745862E-2</v>
      </c>
    </row>
    <row r="23" spans="1:14" ht="24" hidden="1" customHeight="1" x14ac:dyDescent="0.2">
      <c r="A23" s="7" t="s">
        <v>76</v>
      </c>
      <c r="B23" s="9" t="s">
        <v>77</v>
      </c>
      <c r="C23" s="7" t="s">
        <v>50</v>
      </c>
      <c r="D23" s="7" t="s">
        <v>78</v>
      </c>
      <c r="E23" s="8" t="s">
        <v>52</v>
      </c>
      <c r="F23" s="9">
        <v>5</v>
      </c>
      <c r="G23" s="10">
        <v>354.97</v>
      </c>
      <c r="H23" s="10">
        <v>63.71</v>
      </c>
      <c r="I23" s="10">
        <v>365.66</v>
      </c>
      <c r="J23" s="10">
        <f>TRUNC(G23 * (1 + 20.96 / 100), 2)</f>
        <v>429.37</v>
      </c>
      <c r="K23" s="10">
        <f>TRUNC(F23 * H23, 2)</f>
        <v>318.55</v>
      </c>
      <c r="L23" s="10">
        <f>M23 - K23</f>
        <v>1828.3</v>
      </c>
      <c r="M23" s="10">
        <f>TRUNC(F23 * J23, 2)</f>
        <v>2146.85</v>
      </c>
      <c r="N23" s="11">
        <f t="shared" si="0"/>
        <v>2.6894694725722047E-4</v>
      </c>
    </row>
    <row r="24" spans="1:14" ht="26.1" hidden="1" customHeight="1" x14ac:dyDescent="0.2">
      <c r="A24" s="7" t="s">
        <v>79</v>
      </c>
      <c r="B24" s="9" t="s">
        <v>80</v>
      </c>
      <c r="C24" s="7" t="s">
        <v>50</v>
      </c>
      <c r="D24" s="7" t="s">
        <v>81</v>
      </c>
      <c r="E24" s="8" t="s">
        <v>52</v>
      </c>
      <c r="F24" s="9">
        <v>974.17</v>
      </c>
      <c r="G24" s="10">
        <v>26.07</v>
      </c>
      <c r="H24" s="10">
        <v>20.27</v>
      </c>
      <c r="I24" s="10">
        <v>11.26</v>
      </c>
      <c r="J24" s="10">
        <f>TRUNC(G24 * (1 + 20.96 / 100), 2)</f>
        <v>31.53</v>
      </c>
      <c r="K24" s="10">
        <f>TRUNC(F24 * H24, 2)</f>
        <v>19746.419999999998</v>
      </c>
      <c r="L24" s="10">
        <f>M24 - K24</f>
        <v>10969.160000000003</v>
      </c>
      <c r="M24" s="10">
        <f>TRUNC(F24 * J24, 2)</f>
        <v>30715.58</v>
      </c>
      <c r="N24" s="11">
        <f t="shared" si="0"/>
        <v>3.8478987699349918E-3</v>
      </c>
    </row>
    <row r="25" spans="1:14" ht="39" hidden="1" customHeight="1" x14ac:dyDescent="0.2">
      <c r="A25" s="7" t="s">
        <v>82</v>
      </c>
      <c r="B25" s="9" t="s">
        <v>83</v>
      </c>
      <c r="C25" s="7" t="s">
        <v>50</v>
      </c>
      <c r="D25" s="7" t="s">
        <v>84</v>
      </c>
      <c r="E25" s="8" t="s">
        <v>52</v>
      </c>
      <c r="F25" s="9">
        <v>974.17</v>
      </c>
      <c r="G25" s="10">
        <v>13.69</v>
      </c>
      <c r="H25" s="10">
        <v>5.66</v>
      </c>
      <c r="I25" s="10">
        <v>10.89</v>
      </c>
      <c r="J25" s="10">
        <f>TRUNC(G25 * (1 + 20.96 / 100), 2)</f>
        <v>16.55</v>
      </c>
      <c r="K25" s="10">
        <f>TRUNC(F25 * H25, 2)</f>
        <v>5513.8</v>
      </c>
      <c r="L25" s="10">
        <f>M25 - K25</f>
        <v>10608.71</v>
      </c>
      <c r="M25" s="10">
        <f>TRUNC(F25 * J25, 2)</f>
        <v>16122.51</v>
      </c>
      <c r="N25" s="11">
        <f t="shared" si="0"/>
        <v>2.0197497946405248E-3</v>
      </c>
    </row>
    <row r="26" spans="1:14" ht="24" hidden="1" customHeight="1" x14ac:dyDescent="0.2">
      <c r="A26" s="3" t="s">
        <v>85</v>
      </c>
      <c r="B26" s="3"/>
      <c r="C26" s="3"/>
      <c r="D26" s="3" t="s">
        <v>86</v>
      </c>
      <c r="E26" s="3"/>
      <c r="F26" s="4"/>
      <c r="G26" s="3"/>
      <c r="H26" s="3"/>
      <c r="I26" s="3"/>
      <c r="J26" s="3"/>
      <c r="K26" s="3"/>
      <c r="L26" s="3"/>
      <c r="M26" s="5">
        <v>529454.52</v>
      </c>
      <c r="N26" s="6">
        <f t="shared" si="0"/>
        <v>6.6327492309913125E-2</v>
      </c>
    </row>
    <row r="27" spans="1:14" ht="24" hidden="1" customHeight="1" x14ac:dyDescent="0.2">
      <c r="A27" s="7" t="s">
        <v>87</v>
      </c>
      <c r="B27" s="9" t="s">
        <v>88</v>
      </c>
      <c r="C27" s="7" t="s">
        <v>50</v>
      </c>
      <c r="D27" s="7" t="s">
        <v>89</v>
      </c>
      <c r="E27" s="8" t="s">
        <v>52</v>
      </c>
      <c r="F27" s="9">
        <v>758.18</v>
      </c>
      <c r="G27" s="10">
        <v>42.22</v>
      </c>
      <c r="H27" s="10">
        <v>39.04</v>
      </c>
      <c r="I27" s="10">
        <v>12.02</v>
      </c>
      <c r="J27" s="10">
        <f>TRUNC(G27 * (1 + 20.96 / 100), 2)</f>
        <v>51.06</v>
      </c>
      <c r="K27" s="10">
        <f>TRUNC(F27 * H27, 2)</f>
        <v>29599.34</v>
      </c>
      <c r="L27" s="10">
        <f>M27 - K27</f>
        <v>9113.3299999999981</v>
      </c>
      <c r="M27" s="10">
        <f>TRUNC(F27 * J27, 2)</f>
        <v>38712.67</v>
      </c>
      <c r="N27" s="11">
        <f t="shared" si="0"/>
        <v>4.8497353875101576E-3</v>
      </c>
    </row>
    <row r="28" spans="1:14" ht="39" hidden="1" customHeight="1" x14ac:dyDescent="0.2">
      <c r="A28" s="7" t="s">
        <v>90</v>
      </c>
      <c r="B28" s="9" t="s">
        <v>91</v>
      </c>
      <c r="C28" s="7" t="s">
        <v>50</v>
      </c>
      <c r="D28" s="7" t="s">
        <v>92</v>
      </c>
      <c r="E28" s="8" t="s">
        <v>93</v>
      </c>
      <c r="F28" s="9">
        <v>528</v>
      </c>
      <c r="G28" s="10">
        <v>320.27999999999997</v>
      </c>
      <c r="H28" s="10">
        <v>31.37</v>
      </c>
      <c r="I28" s="10">
        <v>356.04</v>
      </c>
      <c r="J28" s="10">
        <f>TRUNC(G28 * (1 + 20.96 / 100), 2)</f>
        <v>387.41</v>
      </c>
      <c r="K28" s="10">
        <f>TRUNC(F28 * H28, 2)</f>
        <v>16563.36</v>
      </c>
      <c r="L28" s="10">
        <f>M28 - K28</f>
        <v>187989.12</v>
      </c>
      <c r="M28" s="10">
        <f>TRUNC(F28 * J28, 2)</f>
        <v>204552.48</v>
      </c>
      <c r="N28" s="11">
        <f t="shared" si="0"/>
        <v>2.5625341803057342E-2</v>
      </c>
    </row>
    <row r="29" spans="1:14" ht="65.099999999999994" hidden="1" customHeight="1" x14ac:dyDescent="0.2">
      <c r="A29" s="7" t="s">
        <v>94</v>
      </c>
      <c r="B29" s="9" t="s">
        <v>95</v>
      </c>
      <c r="C29" s="7" t="s">
        <v>50</v>
      </c>
      <c r="D29" s="7" t="s">
        <v>96</v>
      </c>
      <c r="E29" s="8" t="s">
        <v>93</v>
      </c>
      <c r="F29" s="9">
        <v>528</v>
      </c>
      <c r="G29" s="10">
        <v>199.1</v>
      </c>
      <c r="H29" s="10">
        <v>23.79</v>
      </c>
      <c r="I29" s="10">
        <v>217.04</v>
      </c>
      <c r="J29" s="10">
        <f>TRUNC(G29 * (1 + 20.96 / 100), 2)</f>
        <v>240.83</v>
      </c>
      <c r="K29" s="10">
        <f>TRUNC(F29 * H29, 2)</f>
        <v>12561.12</v>
      </c>
      <c r="L29" s="10">
        <f>M29 - K29</f>
        <v>114597.12000000001</v>
      </c>
      <c r="M29" s="10">
        <f>TRUNC(F29 * J29, 2)</f>
        <v>127158.24</v>
      </c>
      <c r="N29" s="11">
        <f t="shared" si="0"/>
        <v>1.5929767085078598E-2</v>
      </c>
    </row>
    <row r="30" spans="1:14" ht="24" hidden="1" customHeight="1" x14ac:dyDescent="0.2">
      <c r="A30" s="7" t="s">
        <v>97</v>
      </c>
      <c r="B30" s="9" t="s">
        <v>98</v>
      </c>
      <c r="C30" s="7" t="s">
        <v>31</v>
      </c>
      <c r="D30" s="7" t="s">
        <v>99</v>
      </c>
      <c r="E30" s="8" t="s">
        <v>66</v>
      </c>
      <c r="F30" s="9">
        <v>223.14</v>
      </c>
      <c r="G30" s="10">
        <v>560.64</v>
      </c>
      <c r="H30" s="10">
        <v>607.19000000000005</v>
      </c>
      <c r="I30" s="10">
        <v>70.959999999999994</v>
      </c>
      <c r="J30" s="10">
        <f>TRUNC(G30 * (1 + 20.96 / 100), 2)</f>
        <v>678.15</v>
      </c>
      <c r="K30" s="10">
        <f>TRUNC(F30 * H30, 2)</f>
        <v>135488.37</v>
      </c>
      <c r="L30" s="10">
        <f>M30 - K30</f>
        <v>15834.020000000019</v>
      </c>
      <c r="M30" s="10">
        <f>TRUNC(F30 * J30, 2)</f>
        <v>151322.39000000001</v>
      </c>
      <c r="N30" s="11">
        <f t="shared" si="0"/>
        <v>1.8956934505049983E-2</v>
      </c>
    </row>
    <row r="31" spans="1:14" ht="39" hidden="1" customHeight="1" x14ac:dyDescent="0.2">
      <c r="A31" s="7" t="s">
        <v>100</v>
      </c>
      <c r="B31" s="9" t="s">
        <v>101</v>
      </c>
      <c r="C31" s="7" t="s">
        <v>50</v>
      </c>
      <c r="D31" s="7" t="s">
        <v>102</v>
      </c>
      <c r="E31" s="8" t="s">
        <v>103</v>
      </c>
      <c r="F31" s="9">
        <v>2772.93</v>
      </c>
      <c r="G31" s="10">
        <v>2.2999999999999998</v>
      </c>
      <c r="H31" s="10">
        <v>0.28000000000000003</v>
      </c>
      <c r="I31" s="10">
        <v>2.5</v>
      </c>
      <c r="J31" s="10">
        <f>TRUNC(G31 * (1 + 20.96 / 100), 2)</f>
        <v>2.78</v>
      </c>
      <c r="K31" s="10">
        <f>TRUNC(F31 * H31, 2)</f>
        <v>776.42</v>
      </c>
      <c r="L31" s="10">
        <f>M31 - K31</f>
        <v>6932.32</v>
      </c>
      <c r="M31" s="10">
        <f>TRUNC(F31 * J31, 2)</f>
        <v>7708.74</v>
      </c>
      <c r="N31" s="11">
        <f t="shared" si="0"/>
        <v>9.6571352921705103E-4</v>
      </c>
    </row>
    <row r="32" spans="1:14" ht="24" hidden="1" customHeight="1" x14ac:dyDescent="0.2">
      <c r="A32" s="3" t="s">
        <v>104</v>
      </c>
      <c r="B32" s="3"/>
      <c r="C32" s="3"/>
      <c r="D32" s="3" t="s">
        <v>105</v>
      </c>
      <c r="E32" s="3"/>
      <c r="F32" s="4"/>
      <c r="G32" s="3"/>
      <c r="H32" s="3"/>
      <c r="I32" s="3"/>
      <c r="J32" s="3"/>
      <c r="K32" s="3"/>
      <c r="L32" s="3"/>
      <c r="M32" s="5">
        <v>1855254.15</v>
      </c>
      <c r="N32" s="6">
        <f t="shared" si="0"/>
        <v>0.23241723456635974</v>
      </c>
    </row>
    <row r="33" spans="1:14" ht="24" hidden="1" customHeight="1" x14ac:dyDescent="0.2">
      <c r="A33" s="3" t="s">
        <v>106</v>
      </c>
      <c r="B33" s="3"/>
      <c r="C33" s="3"/>
      <c r="D33" s="3" t="s">
        <v>107</v>
      </c>
      <c r="E33" s="3"/>
      <c r="F33" s="4"/>
      <c r="G33" s="3"/>
      <c r="H33" s="3"/>
      <c r="I33" s="3"/>
      <c r="J33" s="3"/>
      <c r="K33" s="3"/>
      <c r="L33" s="3"/>
      <c r="M33" s="5">
        <v>1528053.05</v>
      </c>
      <c r="N33" s="6">
        <f t="shared" si="0"/>
        <v>0.19142706898226933</v>
      </c>
    </row>
    <row r="34" spans="1:14" ht="39" hidden="1" customHeight="1" x14ac:dyDescent="0.2">
      <c r="A34" s="7" t="s">
        <v>108</v>
      </c>
      <c r="B34" s="9" t="s">
        <v>109</v>
      </c>
      <c r="C34" s="7" t="s">
        <v>31</v>
      </c>
      <c r="D34" s="7" t="s">
        <v>110</v>
      </c>
      <c r="E34" s="8" t="s">
        <v>111</v>
      </c>
      <c r="F34" s="9">
        <v>696</v>
      </c>
      <c r="G34" s="10">
        <v>400.48</v>
      </c>
      <c r="H34" s="10">
        <v>9.92</v>
      </c>
      <c r="I34" s="10">
        <v>474.5</v>
      </c>
      <c r="J34" s="10">
        <f t="shared" ref="J34:J40" si="5">TRUNC(G34 * (1 + 20.96 / 100), 2)</f>
        <v>484.42</v>
      </c>
      <c r="K34" s="10">
        <f t="shared" ref="K34:K40" si="6">TRUNC(F34 * H34, 2)</f>
        <v>6904.32</v>
      </c>
      <c r="L34" s="10">
        <f t="shared" ref="L34:L40" si="7">M34 - K34</f>
        <v>330252</v>
      </c>
      <c r="M34" s="10">
        <f t="shared" ref="M34:M40" si="8">TRUNC(F34 * J34, 2)</f>
        <v>337156.32</v>
      </c>
      <c r="N34" s="11">
        <f t="shared" si="0"/>
        <v>4.2237307223363794E-2</v>
      </c>
    </row>
    <row r="35" spans="1:14" ht="26.1" hidden="1" customHeight="1" x14ac:dyDescent="0.2">
      <c r="A35" s="7" t="s">
        <v>112</v>
      </c>
      <c r="B35" s="9" t="s">
        <v>113</v>
      </c>
      <c r="C35" s="7" t="s">
        <v>114</v>
      </c>
      <c r="D35" s="7" t="s">
        <v>115</v>
      </c>
      <c r="E35" s="8" t="s">
        <v>56</v>
      </c>
      <c r="F35" s="9">
        <v>696</v>
      </c>
      <c r="G35" s="10">
        <v>967.52</v>
      </c>
      <c r="H35" s="10">
        <v>124.38</v>
      </c>
      <c r="I35" s="10">
        <v>1045.93</v>
      </c>
      <c r="J35" s="10">
        <f t="shared" si="5"/>
        <v>1170.31</v>
      </c>
      <c r="K35" s="10">
        <f t="shared" si="6"/>
        <v>86568.48</v>
      </c>
      <c r="L35" s="10">
        <f t="shared" si="7"/>
        <v>727967.28</v>
      </c>
      <c r="M35" s="10">
        <f t="shared" si="8"/>
        <v>814535.76</v>
      </c>
      <c r="N35" s="11">
        <f t="shared" si="0"/>
        <v>0.10204108628168714</v>
      </c>
    </row>
    <row r="36" spans="1:14" ht="39" hidden="1" customHeight="1" x14ac:dyDescent="0.2">
      <c r="A36" s="7" t="s">
        <v>116</v>
      </c>
      <c r="B36" s="9" t="s">
        <v>117</v>
      </c>
      <c r="C36" s="7" t="s">
        <v>31</v>
      </c>
      <c r="D36" s="7" t="s">
        <v>118</v>
      </c>
      <c r="E36" s="8" t="s">
        <v>119</v>
      </c>
      <c r="F36" s="9">
        <v>203112.29</v>
      </c>
      <c r="G36" s="10">
        <v>1.36</v>
      </c>
      <c r="H36" s="10">
        <v>0</v>
      </c>
      <c r="I36" s="10">
        <v>1.64</v>
      </c>
      <c r="J36" s="10">
        <f t="shared" si="5"/>
        <v>1.64</v>
      </c>
      <c r="K36" s="10">
        <f t="shared" si="6"/>
        <v>0</v>
      </c>
      <c r="L36" s="10">
        <f t="shared" si="7"/>
        <v>333104.15000000002</v>
      </c>
      <c r="M36" s="10">
        <f t="shared" si="8"/>
        <v>333104.15000000002</v>
      </c>
      <c r="N36" s="11">
        <f t="shared" si="0"/>
        <v>4.1729671034870283E-2</v>
      </c>
    </row>
    <row r="37" spans="1:14" ht="24" hidden="1" customHeight="1" x14ac:dyDescent="0.2">
      <c r="A37" s="7" t="s">
        <v>120</v>
      </c>
      <c r="B37" s="9" t="s">
        <v>121</v>
      </c>
      <c r="C37" s="7" t="s">
        <v>25</v>
      </c>
      <c r="D37" s="7" t="s">
        <v>122</v>
      </c>
      <c r="E37" s="8" t="s">
        <v>56</v>
      </c>
      <c r="F37" s="9">
        <v>30.16</v>
      </c>
      <c r="G37" s="10">
        <v>39.049999999999997</v>
      </c>
      <c r="H37" s="10">
        <v>27.27</v>
      </c>
      <c r="I37" s="10">
        <v>19.96</v>
      </c>
      <c r="J37" s="10">
        <f t="shared" si="5"/>
        <v>47.23</v>
      </c>
      <c r="K37" s="10">
        <f t="shared" si="6"/>
        <v>822.46</v>
      </c>
      <c r="L37" s="10">
        <f t="shared" si="7"/>
        <v>601.99</v>
      </c>
      <c r="M37" s="10">
        <f t="shared" si="8"/>
        <v>1424.45</v>
      </c>
      <c r="N37" s="11">
        <f t="shared" si="0"/>
        <v>1.7844818176423493E-4</v>
      </c>
    </row>
    <row r="38" spans="1:14" ht="26.1" hidden="1" customHeight="1" x14ac:dyDescent="0.2">
      <c r="A38" s="7" t="s">
        <v>123</v>
      </c>
      <c r="B38" s="9" t="s">
        <v>124</v>
      </c>
      <c r="C38" s="7" t="s">
        <v>31</v>
      </c>
      <c r="D38" s="7" t="s">
        <v>125</v>
      </c>
      <c r="E38" s="8" t="s">
        <v>66</v>
      </c>
      <c r="F38" s="9">
        <v>6.53</v>
      </c>
      <c r="G38" s="10">
        <v>497.25</v>
      </c>
      <c r="H38" s="10">
        <v>37.340000000000003</v>
      </c>
      <c r="I38" s="10">
        <v>564.13</v>
      </c>
      <c r="J38" s="10">
        <f t="shared" si="5"/>
        <v>601.47</v>
      </c>
      <c r="K38" s="10">
        <f t="shared" si="6"/>
        <v>243.83</v>
      </c>
      <c r="L38" s="10">
        <f t="shared" si="7"/>
        <v>3683.76</v>
      </c>
      <c r="M38" s="10">
        <f t="shared" si="8"/>
        <v>3927.59</v>
      </c>
      <c r="N38" s="11">
        <f t="shared" si="0"/>
        <v>4.9202941080093477E-4</v>
      </c>
    </row>
    <row r="39" spans="1:14" ht="39" hidden="1" customHeight="1" x14ac:dyDescent="0.2">
      <c r="A39" s="7" t="s">
        <v>126</v>
      </c>
      <c r="B39" s="9" t="s">
        <v>127</v>
      </c>
      <c r="C39" s="7" t="s">
        <v>31</v>
      </c>
      <c r="D39" s="7" t="s">
        <v>128</v>
      </c>
      <c r="E39" s="8" t="s">
        <v>129</v>
      </c>
      <c r="F39" s="9">
        <v>231.07</v>
      </c>
      <c r="G39" s="10">
        <v>31.87</v>
      </c>
      <c r="H39" s="10">
        <v>2.33</v>
      </c>
      <c r="I39" s="10">
        <v>36.21</v>
      </c>
      <c r="J39" s="10">
        <f t="shared" si="5"/>
        <v>38.54</v>
      </c>
      <c r="K39" s="10">
        <f t="shared" si="6"/>
        <v>538.39</v>
      </c>
      <c r="L39" s="10">
        <f t="shared" si="7"/>
        <v>8367.0400000000009</v>
      </c>
      <c r="M39" s="10">
        <f t="shared" si="8"/>
        <v>8905.43</v>
      </c>
      <c r="N39" s="11">
        <f t="shared" si="0"/>
        <v>1.1156290437212052E-3</v>
      </c>
    </row>
    <row r="40" spans="1:14" ht="26.1" hidden="1" customHeight="1" x14ac:dyDescent="0.2">
      <c r="A40" s="7" t="s">
        <v>130</v>
      </c>
      <c r="B40" s="9" t="s">
        <v>131</v>
      </c>
      <c r="C40" s="7" t="s">
        <v>132</v>
      </c>
      <c r="D40" s="7" t="s">
        <v>133</v>
      </c>
      <c r="E40" s="8" t="s">
        <v>56</v>
      </c>
      <c r="F40" s="9">
        <v>45</v>
      </c>
      <c r="G40" s="10">
        <v>532.77</v>
      </c>
      <c r="H40" s="10">
        <v>0</v>
      </c>
      <c r="I40" s="10">
        <v>644.42999999999995</v>
      </c>
      <c r="J40" s="10">
        <f t="shared" si="5"/>
        <v>644.42999999999995</v>
      </c>
      <c r="K40" s="10">
        <f t="shared" si="6"/>
        <v>0</v>
      </c>
      <c r="L40" s="10">
        <f t="shared" si="7"/>
        <v>28999.35</v>
      </c>
      <c r="M40" s="10">
        <f t="shared" si="8"/>
        <v>28999.35</v>
      </c>
      <c r="N40" s="11">
        <f t="shared" si="0"/>
        <v>3.6328978060617542E-3</v>
      </c>
    </row>
    <row r="41" spans="1:14" ht="24" hidden="1" customHeight="1" x14ac:dyDescent="0.2">
      <c r="A41" s="3" t="s">
        <v>134</v>
      </c>
      <c r="B41" s="3"/>
      <c r="C41" s="3"/>
      <c r="D41" s="3" t="s">
        <v>135</v>
      </c>
      <c r="E41" s="3"/>
      <c r="F41" s="4"/>
      <c r="G41" s="3"/>
      <c r="H41" s="3"/>
      <c r="I41" s="3"/>
      <c r="J41" s="3"/>
      <c r="K41" s="3"/>
      <c r="L41" s="3"/>
      <c r="M41" s="5">
        <v>246732.91</v>
      </c>
      <c r="N41" s="6">
        <f t="shared" si="0"/>
        <v>3.0909501330968876E-2</v>
      </c>
    </row>
    <row r="42" spans="1:14" ht="51.95" hidden="1" customHeight="1" x14ac:dyDescent="0.2">
      <c r="A42" s="7" t="s">
        <v>136</v>
      </c>
      <c r="B42" s="9" t="s">
        <v>137</v>
      </c>
      <c r="C42" s="7" t="s">
        <v>50</v>
      </c>
      <c r="D42" s="7" t="s">
        <v>138</v>
      </c>
      <c r="E42" s="8" t="s">
        <v>66</v>
      </c>
      <c r="F42" s="9">
        <v>101.09</v>
      </c>
      <c r="G42" s="10">
        <v>4.24</v>
      </c>
      <c r="H42" s="10">
        <v>0.99</v>
      </c>
      <c r="I42" s="10">
        <v>4.13</v>
      </c>
      <c r="J42" s="10">
        <f t="shared" ref="J42:J52" si="9">TRUNC(G42 * (1 + 20.96 / 100), 2)</f>
        <v>5.12</v>
      </c>
      <c r="K42" s="10">
        <f t="shared" ref="K42:K52" si="10">TRUNC(F42 * H42, 2)</f>
        <v>100.07</v>
      </c>
      <c r="L42" s="10">
        <f t="shared" ref="L42:L52" si="11">M42 - K42</f>
        <v>417.51000000000005</v>
      </c>
      <c r="M42" s="10">
        <f t="shared" ref="M42:M52" si="12">TRUNC(F42 * J42, 2)</f>
        <v>517.58000000000004</v>
      </c>
      <c r="N42" s="11">
        <f t="shared" si="0"/>
        <v>6.4839910082861957E-5</v>
      </c>
    </row>
    <row r="43" spans="1:14" ht="24" hidden="1" customHeight="1" x14ac:dyDescent="0.2">
      <c r="A43" s="7" t="s">
        <v>139</v>
      </c>
      <c r="B43" s="9" t="s">
        <v>140</v>
      </c>
      <c r="C43" s="7" t="s">
        <v>50</v>
      </c>
      <c r="D43" s="7" t="s">
        <v>141</v>
      </c>
      <c r="E43" s="8" t="s">
        <v>66</v>
      </c>
      <c r="F43" s="9">
        <v>69.64</v>
      </c>
      <c r="G43" s="10">
        <v>51.09</v>
      </c>
      <c r="H43" s="10">
        <v>46.26</v>
      </c>
      <c r="I43" s="10">
        <v>15.53</v>
      </c>
      <c r="J43" s="10">
        <f t="shared" si="9"/>
        <v>61.79</v>
      </c>
      <c r="K43" s="10">
        <f t="shared" si="10"/>
        <v>3221.54</v>
      </c>
      <c r="L43" s="10">
        <f t="shared" si="11"/>
        <v>1081.5100000000002</v>
      </c>
      <c r="M43" s="10">
        <f t="shared" si="12"/>
        <v>4303.05</v>
      </c>
      <c r="N43" s="11">
        <f t="shared" si="0"/>
        <v>5.3906521712983335E-4</v>
      </c>
    </row>
    <row r="44" spans="1:14" ht="39" hidden="1" customHeight="1" x14ac:dyDescent="0.2">
      <c r="A44" s="7" t="s">
        <v>142</v>
      </c>
      <c r="B44" s="9" t="s">
        <v>143</v>
      </c>
      <c r="C44" s="7" t="s">
        <v>50</v>
      </c>
      <c r="D44" s="7" t="s">
        <v>144</v>
      </c>
      <c r="E44" s="8" t="s">
        <v>52</v>
      </c>
      <c r="F44" s="9">
        <v>2.65</v>
      </c>
      <c r="G44" s="10">
        <v>30.79</v>
      </c>
      <c r="H44" s="10">
        <v>13.5</v>
      </c>
      <c r="I44" s="10">
        <v>23.74</v>
      </c>
      <c r="J44" s="10">
        <f t="shared" si="9"/>
        <v>37.24</v>
      </c>
      <c r="K44" s="10">
        <f t="shared" si="10"/>
        <v>35.770000000000003</v>
      </c>
      <c r="L44" s="10">
        <f t="shared" si="11"/>
        <v>62.910000000000004</v>
      </c>
      <c r="M44" s="10">
        <f t="shared" si="12"/>
        <v>98.68</v>
      </c>
      <c r="N44" s="11">
        <f t="shared" si="0"/>
        <v>1.2362151410365195E-5</v>
      </c>
    </row>
    <row r="45" spans="1:14" ht="26.1" hidden="1" customHeight="1" x14ac:dyDescent="0.2">
      <c r="A45" s="7" t="s">
        <v>145</v>
      </c>
      <c r="B45" s="9" t="s">
        <v>146</v>
      </c>
      <c r="C45" s="7" t="s">
        <v>50</v>
      </c>
      <c r="D45" s="7" t="s">
        <v>147</v>
      </c>
      <c r="E45" s="8" t="s">
        <v>66</v>
      </c>
      <c r="F45" s="9">
        <v>2.65</v>
      </c>
      <c r="G45" s="10">
        <v>194.14</v>
      </c>
      <c r="H45" s="10">
        <v>105.01</v>
      </c>
      <c r="I45" s="10">
        <v>129.82</v>
      </c>
      <c r="J45" s="10">
        <f t="shared" si="9"/>
        <v>234.83</v>
      </c>
      <c r="K45" s="10">
        <f t="shared" si="10"/>
        <v>278.27</v>
      </c>
      <c r="L45" s="10">
        <f t="shared" si="11"/>
        <v>344.02</v>
      </c>
      <c r="M45" s="10">
        <f t="shared" si="12"/>
        <v>622.29</v>
      </c>
      <c r="N45" s="11">
        <f t="shared" si="0"/>
        <v>7.7957470623795671E-5</v>
      </c>
    </row>
    <row r="46" spans="1:14" ht="24" hidden="1" customHeight="1" x14ac:dyDescent="0.2">
      <c r="A46" s="7" t="s">
        <v>148</v>
      </c>
      <c r="B46" s="9" t="s">
        <v>149</v>
      </c>
      <c r="C46" s="7" t="s">
        <v>50</v>
      </c>
      <c r="D46" s="7" t="s">
        <v>150</v>
      </c>
      <c r="E46" s="8" t="s">
        <v>52</v>
      </c>
      <c r="F46" s="9">
        <v>229.68</v>
      </c>
      <c r="G46" s="10">
        <v>375.95</v>
      </c>
      <c r="H46" s="10">
        <v>217.95</v>
      </c>
      <c r="I46" s="10">
        <v>236.79</v>
      </c>
      <c r="J46" s="10">
        <f t="shared" si="9"/>
        <v>454.74</v>
      </c>
      <c r="K46" s="10">
        <f t="shared" si="10"/>
        <v>50058.75</v>
      </c>
      <c r="L46" s="10">
        <f t="shared" si="11"/>
        <v>54385.929999999993</v>
      </c>
      <c r="M46" s="10">
        <f t="shared" si="12"/>
        <v>104444.68</v>
      </c>
      <c r="N46" s="11">
        <f t="shared" si="0"/>
        <v>1.3084322539188705E-2</v>
      </c>
    </row>
    <row r="47" spans="1:14" ht="39" hidden="1" customHeight="1" x14ac:dyDescent="0.2">
      <c r="A47" s="7" t="s">
        <v>151</v>
      </c>
      <c r="B47" s="9" t="s">
        <v>152</v>
      </c>
      <c r="C47" s="7" t="s">
        <v>31</v>
      </c>
      <c r="D47" s="7" t="s">
        <v>153</v>
      </c>
      <c r="E47" s="8" t="s">
        <v>52</v>
      </c>
      <c r="F47" s="9">
        <v>57.6</v>
      </c>
      <c r="G47" s="10">
        <v>163.47999999999999</v>
      </c>
      <c r="H47" s="10">
        <v>33.909999999999997</v>
      </c>
      <c r="I47" s="10">
        <v>163.83000000000001</v>
      </c>
      <c r="J47" s="10">
        <f t="shared" si="9"/>
        <v>197.74</v>
      </c>
      <c r="K47" s="10">
        <f t="shared" si="10"/>
        <v>1953.21</v>
      </c>
      <c r="L47" s="10">
        <f t="shared" si="11"/>
        <v>9436.61</v>
      </c>
      <c r="M47" s="10">
        <f t="shared" si="12"/>
        <v>11389.82</v>
      </c>
      <c r="N47" s="11">
        <f t="shared" si="0"/>
        <v>1.4268613637698187E-3</v>
      </c>
    </row>
    <row r="48" spans="1:14" ht="26.1" hidden="1" customHeight="1" x14ac:dyDescent="0.2">
      <c r="A48" s="7" t="s">
        <v>154</v>
      </c>
      <c r="B48" s="9" t="s">
        <v>155</v>
      </c>
      <c r="C48" s="7" t="s">
        <v>31</v>
      </c>
      <c r="D48" s="7" t="s">
        <v>156</v>
      </c>
      <c r="E48" s="8" t="s">
        <v>157</v>
      </c>
      <c r="F48" s="9">
        <v>5865.2</v>
      </c>
      <c r="G48" s="10">
        <v>12.24</v>
      </c>
      <c r="H48" s="10">
        <v>5.64</v>
      </c>
      <c r="I48" s="10">
        <v>9.16</v>
      </c>
      <c r="J48" s="10">
        <f t="shared" si="9"/>
        <v>14.8</v>
      </c>
      <c r="K48" s="10">
        <f t="shared" si="10"/>
        <v>33079.72</v>
      </c>
      <c r="L48" s="10">
        <f t="shared" si="11"/>
        <v>53725.240000000005</v>
      </c>
      <c r="M48" s="10">
        <f t="shared" si="12"/>
        <v>86804.96</v>
      </c>
      <c r="N48" s="11">
        <f t="shared" si="0"/>
        <v>1.0874504040238087E-2</v>
      </c>
    </row>
    <row r="49" spans="1:14" ht="39" hidden="1" customHeight="1" x14ac:dyDescent="0.2">
      <c r="A49" s="7" t="s">
        <v>158</v>
      </c>
      <c r="B49" s="9" t="s">
        <v>159</v>
      </c>
      <c r="C49" s="7" t="s">
        <v>31</v>
      </c>
      <c r="D49" s="7" t="s">
        <v>160</v>
      </c>
      <c r="E49" s="8" t="s">
        <v>66</v>
      </c>
      <c r="F49" s="9">
        <v>28.8</v>
      </c>
      <c r="G49" s="10">
        <v>417.45</v>
      </c>
      <c r="H49" s="10">
        <v>6.83</v>
      </c>
      <c r="I49" s="10">
        <v>498.11</v>
      </c>
      <c r="J49" s="10">
        <f t="shared" si="9"/>
        <v>504.94</v>
      </c>
      <c r="K49" s="10">
        <f t="shared" si="10"/>
        <v>196.7</v>
      </c>
      <c r="L49" s="10">
        <f t="shared" si="11"/>
        <v>14345.57</v>
      </c>
      <c r="M49" s="10">
        <f t="shared" si="12"/>
        <v>14542.27</v>
      </c>
      <c r="N49" s="11">
        <f t="shared" si="0"/>
        <v>1.821784997876079E-3</v>
      </c>
    </row>
    <row r="50" spans="1:14" ht="39" hidden="1" customHeight="1" x14ac:dyDescent="0.2">
      <c r="A50" s="7" t="s">
        <v>161</v>
      </c>
      <c r="B50" s="9" t="s">
        <v>162</v>
      </c>
      <c r="C50" s="7" t="s">
        <v>31</v>
      </c>
      <c r="D50" s="7" t="s">
        <v>163</v>
      </c>
      <c r="E50" s="8" t="s">
        <v>66</v>
      </c>
      <c r="F50" s="9">
        <v>28.8</v>
      </c>
      <c r="G50" s="10">
        <v>635.66999999999996</v>
      </c>
      <c r="H50" s="10">
        <v>6.13</v>
      </c>
      <c r="I50" s="10">
        <v>762.77</v>
      </c>
      <c r="J50" s="10">
        <f t="shared" si="9"/>
        <v>768.9</v>
      </c>
      <c r="K50" s="10">
        <f t="shared" si="10"/>
        <v>176.54</v>
      </c>
      <c r="L50" s="10">
        <f t="shared" si="11"/>
        <v>21967.78</v>
      </c>
      <c r="M50" s="10">
        <f t="shared" si="12"/>
        <v>22144.32</v>
      </c>
      <c r="N50" s="11">
        <f t="shared" si="0"/>
        <v>2.7741329217630542E-3</v>
      </c>
    </row>
    <row r="51" spans="1:14" ht="24" hidden="1" customHeight="1" x14ac:dyDescent="0.2">
      <c r="A51" s="7" t="s">
        <v>164</v>
      </c>
      <c r="B51" s="9" t="s">
        <v>165</v>
      </c>
      <c r="C51" s="7" t="s">
        <v>31</v>
      </c>
      <c r="D51" s="7" t="s">
        <v>166</v>
      </c>
      <c r="E51" s="8" t="s">
        <v>66</v>
      </c>
      <c r="F51" s="9">
        <v>28.8</v>
      </c>
      <c r="G51" s="10">
        <v>3.19</v>
      </c>
      <c r="H51" s="10">
        <v>2.77</v>
      </c>
      <c r="I51" s="10">
        <v>1.08</v>
      </c>
      <c r="J51" s="10">
        <f t="shared" si="9"/>
        <v>3.85</v>
      </c>
      <c r="K51" s="10">
        <f t="shared" si="10"/>
        <v>79.77</v>
      </c>
      <c r="L51" s="10">
        <f t="shared" si="11"/>
        <v>31.11</v>
      </c>
      <c r="M51" s="10">
        <f t="shared" si="12"/>
        <v>110.88</v>
      </c>
      <c r="N51" s="11">
        <f t="shared" si="0"/>
        <v>1.3890508191946623E-5</v>
      </c>
    </row>
    <row r="52" spans="1:14" ht="26.1" hidden="1" customHeight="1" x14ac:dyDescent="0.2">
      <c r="A52" s="7" t="s">
        <v>167</v>
      </c>
      <c r="B52" s="9" t="s">
        <v>168</v>
      </c>
      <c r="C52" s="7" t="s">
        <v>31</v>
      </c>
      <c r="D52" s="7" t="s">
        <v>169</v>
      </c>
      <c r="E52" s="8" t="s">
        <v>119</v>
      </c>
      <c r="F52" s="9">
        <v>2370.79</v>
      </c>
      <c r="G52" s="10">
        <v>0.62</v>
      </c>
      <c r="H52" s="10">
        <v>0</v>
      </c>
      <c r="I52" s="10">
        <v>0.74</v>
      </c>
      <c r="J52" s="10">
        <f t="shared" si="9"/>
        <v>0.74</v>
      </c>
      <c r="K52" s="10">
        <f t="shared" si="10"/>
        <v>0</v>
      </c>
      <c r="L52" s="10">
        <f t="shared" si="11"/>
        <v>1754.38</v>
      </c>
      <c r="M52" s="10">
        <f t="shared" si="12"/>
        <v>1754.38</v>
      </c>
      <c r="N52" s="11">
        <f t="shared" si="0"/>
        <v>2.1978021069433008E-4</v>
      </c>
    </row>
    <row r="53" spans="1:14" ht="24" hidden="1" customHeight="1" x14ac:dyDescent="0.2">
      <c r="A53" s="3" t="s">
        <v>170</v>
      </c>
      <c r="B53" s="3"/>
      <c r="C53" s="3"/>
      <c r="D53" s="3" t="s">
        <v>171</v>
      </c>
      <c r="E53" s="3"/>
      <c r="F53" s="4"/>
      <c r="G53" s="3"/>
      <c r="H53" s="3"/>
      <c r="I53" s="3"/>
      <c r="J53" s="3"/>
      <c r="K53" s="3"/>
      <c r="L53" s="3"/>
      <c r="M53" s="5">
        <v>80468.19</v>
      </c>
      <c r="N53" s="6">
        <f t="shared" si="0"/>
        <v>1.0080664253121549E-2</v>
      </c>
    </row>
    <row r="54" spans="1:14" ht="51.95" hidden="1" customHeight="1" x14ac:dyDescent="0.2">
      <c r="A54" s="7" t="s">
        <v>172</v>
      </c>
      <c r="B54" s="9" t="s">
        <v>137</v>
      </c>
      <c r="C54" s="7" t="s">
        <v>50</v>
      </c>
      <c r="D54" s="7" t="s">
        <v>138</v>
      </c>
      <c r="E54" s="8" t="s">
        <v>66</v>
      </c>
      <c r="F54" s="9">
        <v>36.72</v>
      </c>
      <c r="G54" s="10">
        <v>4.24</v>
      </c>
      <c r="H54" s="10">
        <v>0.99</v>
      </c>
      <c r="I54" s="10">
        <v>4.13</v>
      </c>
      <c r="J54" s="10">
        <f t="shared" ref="J54:J63" si="13">TRUNC(G54 * (1 + 20.96 / 100), 2)</f>
        <v>5.12</v>
      </c>
      <c r="K54" s="10">
        <f t="shared" ref="K54:K63" si="14">TRUNC(F54 * H54, 2)</f>
        <v>36.35</v>
      </c>
      <c r="L54" s="10">
        <f t="shared" ref="L54:L63" si="15">M54 - K54</f>
        <v>151.65</v>
      </c>
      <c r="M54" s="10">
        <f t="shared" ref="M54:M63" si="16">TRUNC(F54 * J54, 2)</f>
        <v>188</v>
      </c>
      <c r="N54" s="11">
        <f t="shared" si="0"/>
        <v>2.3551727453877754E-5</v>
      </c>
    </row>
    <row r="55" spans="1:14" ht="24" hidden="1" customHeight="1" x14ac:dyDescent="0.2">
      <c r="A55" s="7" t="s">
        <v>173</v>
      </c>
      <c r="B55" s="9" t="s">
        <v>140</v>
      </c>
      <c r="C55" s="7" t="s">
        <v>50</v>
      </c>
      <c r="D55" s="7" t="s">
        <v>141</v>
      </c>
      <c r="E55" s="8" t="s">
        <v>66</v>
      </c>
      <c r="F55" s="9">
        <v>32.229999999999997</v>
      </c>
      <c r="G55" s="10">
        <v>51.09</v>
      </c>
      <c r="H55" s="10">
        <v>46.26</v>
      </c>
      <c r="I55" s="10">
        <v>15.53</v>
      </c>
      <c r="J55" s="10">
        <f t="shared" si="13"/>
        <v>61.79</v>
      </c>
      <c r="K55" s="10">
        <f t="shared" si="14"/>
        <v>1490.95</v>
      </c>
      <c r="L55" s="10">
        <f t="shared" si="15"/>
        <v>500.53999999999996</v>
      </c>
      <c r="M55" s="10">
        <f t="shared" si="16"/>
        <v>1991.49</v>
      </c>
      <c r="N55" s="11">
        <f t="shared" si="0"/>
        <v>2.4948420056980324E-4</v>
      </c>
    </row>
    <row r="56" spans="1:14" ht="39" hidden="1" customHeight="1" x14ac:dyDescent="0.2">
      <c r="A56" s="7" t="s">
        <v>174</v>
      </c>
      <c r="B56" s="9" t="s">
        <v>143</v>
      </c>
      <c r="C56" s="7" t="s">
        <v>50</v>
      </c>
      <c r="D56" s="7" t="s">
        <v>144</v>
      </c>
      <c r="E56" s="8" t="s">
        <v>52</v>
      </c>
      <c r="F56" s="9">
        <v>0.82</v>
      </c>
      <c r="G56" s="10">
        <v>30.79</v>
      </c>
      <c r="H56" s="10">
        <v>13.5</v>
      </c>
      <c r="I56" s="10">
        <v>23.74</v>
      </c>
      <c r="J56" s="10">
        <f t="shared" si="13"/>
        <v>37.24</v>
      </c>
      <c r="K56" s="10">
        <f t="shared" si="14"/>
        <v>11.07</v>
      </c>
      <c r="L56" s="10">
        <f t="shared" si="15"/>
        <v>19.46</v>
      </c>
      <c r="M56" s="10">
        <f t="shared" si="16"/>
        <v>30.53</v>
      </c>
      <c r="N56" s="11">
        <f t="shared" si="0"/>
        <v>3.82465020833451E-6</v>
      </c>
    </row>
    <row r="57" spans="1:14" ht="26.1" hidden="1" customHeight="1" x14ac:dyDescent="0.2">
      <c r="A57" s="7" t="s">
        <v>175</v>
      </c>
      <c r="B57" s="9" t="s">
        <v>146</v>
      </c>
      <c r="C57" s="7" t="s">
        <v>50</v>
      </c>
      <c r="D57" s="7" t="s">
        <v>147</v>
      </c>
      <c r="E57" s="8" t="s">
        <v>66</v>
      </c>
      <c r="F57" s="9">
        <v>0.82</v>
      </c>
      <c r="G57" s="10">
        <v>194.14</v>
      </c>
      <c r="H57" s="10">
        <v>105.01</v>
      </c>
      <c r="I57" s="10">
        <v>129.82</v>
      </c>
      <c r="J57" s="10">
        <f t="shared" si="13"/>
        <v>234.83</v>
      </c>
      <c r="K57" s="10">
        <f t="shared" si="14"/>
        <v>86.1</v>
      </c>
      <c r="L57" s="10">
        <f t="shared" si="15"/>
        <v>106.46000000000001</v>
      </c>
      <c r="M57" s="10">
        <f t="shared" si="16"/>
        <v>192.56</v>
      </c>
      <c r="N57" s="11">
        <f t="shared" si="0"/>
        <v>2.4122982119780322E-5</v>
      </c>
    </row>
    <row r="58" spans="1:14" ht="39" hidden="1" customHeight="1" x14ac:dyDescent="0.2">
      <c r="A58" s="7" t="s">
        <v>176</v>
      </c>
      <c r="B58" s="9" t="s">
        <v>152</v>
      </c>
      <c r="C58" s="7" t="s">
        <v>31</v>
      </c>
      <c r="D58" s="7" t="s">
        <v>153</v>
      </c>
      <c r="E58" s="8" t="s">
        <v>52</v>
      </c>
      <c r="F58" s="9">
        <v>36.72</v>
      </c>
      <c r="G58" s="10">
        <v>163.47999999999999</v>
      </c>
      <c r="H58" s="10">
        <v>33.909999999999997</v>
      </c>
      <c r="I58" s="10">
        <v>163.83000000000001</v>
      </c>
      <c r="J58" s="10">
        <f t="shared" si="13"/>
        <v>197.74</v>
      </c>
      <c r="K58" s="10">
        <f t="shared" si="14"/>
        <v>1245.17</v>
      </c>
      <c r="L58" s="10">
        <f t="shared" si="15"/>
        <v>6015.84</v>
      </c>
      <c r="M58" s="10">
        <f t="shared" si="16"/>
        <v>7261.01</v>
      </c>
      <c r="N58" s="11">
        <f t="shared" si="0"/>
        <v>9.0962408808447292E-4</v>
      </c>
    </row>
    <row r="59" spans="1:14" ht="26.1" hidden="1" customHeight="1" x14ac:dyDescent="0.2">
      <c r="A59" s="7" t="s">
        <v>177</v>
      </c>
      <c r="B59" s="9" t="s">
        <v>155</v>
      </c>
      <c r="C59" s="7" t="s">
        <v>31</v>
      </c>
      <c r="D59" s="7" t="s">
        <v>156</v>
      </c>
      <c r="E59" s="8" t="s">
        <v>157</v>
      </c>
      <c r="F59" s="9">
        <v>4452.1499999999996</v>
      </c>
      <c r="G59" s="10">
        <v>12.24</v>
      </c>
      <c r="H59" s="10">
        <v>5.64</v>
      </c>
      <c r="I59" s="10">
        <v>9.16</v>
      </c>
      <c r="J59" s="10">
        <f t="shared" si="13"/>
        <v>14.8</v>
      </c>
      <c r="K59" s="10">
        <f t="shared" si="14"/>
        <v>25110.12</v>
      </c>
      <c r="L59" s="10">
        <f t="shared" si="15"/>
        <v>40781.700000000012</v>
      </c>
      <c r="M59" s="10">
        <f t="shared" si="16"/>
        <v>65891.820000000007</v>
      </c>
      <c r="N59" s="11">
        <f t="shared" si="0"/>
        <v>8.2546073727658049E-3</v>
      </c>
    </row>
    <row r="60" spans="1:14" ht="39" hidden="1" customHeight="1" x14ac:dyDescent="0.2">
      <c r="A60" s="7" t="s">
        <v>178</v>
      </c>
      <c r="B60" s="9" t="s">
        <v>159</v>
      </c>
      <c r="C60" s="7" t="s">
        <v>31</v>
      </c>
      <c r="D60" s="7" t="s">
        <v>160</v>
      </c>
      <c r="E60" s="8" t="s">
        <v>66</v>
      </c>
      <c r="F60" s="9">
        <v>3.67</v>
      </c>
      <c r="G60" s="10">
        <v>417.45</v>
      </c>
      <c r="H60" s="10">
        <v>6.83</v>
      </c>
      <c r="I60" s="10">
        <v>498.11</v>
      </c>
      <c r="J60" s="10">
        <f t="shared" si="13"/>
        <v>504.94</v>
      </c>
      <c r="K60" s="10">
        <f t="shared" si="14"/>
        <v>25.06</v>
      </c>
      <c r="L60" s="10">
        <f t="shared" si="15"/>
        <v>1828.06</v>
      </c>
      <c r="M60" s="10">
        <f t="shared" si="16"/>
        <v>1853.12</v>
      </c>
      <c r="N60" s="11">
        <f t="shared" si="0"/>
        <v>2.3214987861345712E-4</v>
      </c>
    </row>
    <row r="61" spans="1:14" ht="39" hidden="1" customHeight="1" x14ac:dyDescent="0.2">
      <c r="A61" s="7" t="s">
        <v>179</v>
      </c>
      <c r="B61" s="9" t="s">
        <v>162</v>
      </c>
      <c r="C61" s="7" t="s">
        <v>31</v>
      </c>
      <c r="D61" s="7" t="s">
        <v>163</v>
      </c>
      <c r="E61" s="8" t="s">
        <v>66</v>
      </c>
      <c r="F61" s="9">
        <v>3.67</v>
      </c>
      <c r="G61" s="10">
        <v>635.66999999999996</v>
      </c>
      <c r="H61" s="10">
        <v>6.13</v>
      </c>
      <c r="I61" s="10">
        <v>762.77</v>
      </c>
      <c r="J61" s="10">
        <f t="shared" si="13"/>
        <v>768.9</v>
      </c>
      <c r="K61" s="10">
        <f t="shared" si="14"/>
        <v>22.49</v>
      </c>
      <c r="L61" s="10">
        <f t="shared" si="15"/>
        <v>2799.3700000000003</v>
      </c>
      <c r="M61" s="10">
        <f t="shared" si="16"/>
        <v>2821.86</v>
      </c>
      <c r="N61" s="11">
        <f t="shared" si="0"/>
        <v>3.5350892357978447E-4</v>
      </c>
    </row>
    <row r="62" spans="1:14" ht="24" hidden="1" customHeight="1" x14ac:dyDescent="0.2">
      <c r="A62" s="7" t="s">
        <v>180</v>
      </c>
      <c r="B62" s="9" t="s">
        <v>165</v>
      </c>
      <c r="C62" s="7" t="s">
        <v>31</v>
      </c>
      <c r="D62" s="7" t="s">
        <v>166</v>
      </c>
      <c r="E62" s="8" t="s">
        <v>66</v>
      </c>
      <c r="F62" s="9">
        <v>3.67</v>
      </c>
      <c r="G62" s="10">
        <v>3.19</v>
      </c>
      <c r="H62" s="10">
        <v>2.77</v>
      </c>
      <c r="I62" s="10">
        <v>1.08</v>
      </c>
      <c r="J62" s="10">
        <f t="shared" si="13"/>
        <v>3.85</v>
      </c>
      <c r="K62" s="10">
        <f t="shared" si="14"/>
        <v>10.16</v>
      </c>
      <c r="L62" s="10">
        <f t="shared" si="15"/>
        <v>3.9599999999999991</v>
      </c>
      <c r="M62" s="10">
        <f t="shared" si="16"/>
        <v>14.12</v>
      </c>
      <c r="N62" s="11">
        <f t="shared" si="0"/>
        <v>1.7688850619614568E-6</v>
      </c>
    </row>
    <row r="63" spans="1:14" ht="26.1" hidden="1" customHeight="1" x14ac:dyDescent="0.2">
      <c r="A63" s="7" t="s">
        <v>181</v>
      </c>
      <c r="B63" s="9" t="s">
        <v>168</v>
      </c>
      <c r="C63" s="7" t="s">
        <v>31</v>
      </c>
      <c r="D63" s="7" t="s">
        <v>169</v>
      </c>
      <c r="E63" s="8" t="s">
        <v>119</v>
      </c>
      <c r="F63" s="9">
        <v>302.27999999999997</v>
      </c>
      <c r="G63" s="10">
        <v>0.62</v>
      </c>
      <c r="H63" s="10">
        <v>0</v>
      </c>
      <c r="I63" s="10">
        <v>0.74</v>
      </c>
      <c r="J63" s="10">
        <f t="shared" si="13"/>
        <v>0.74</v>
      </c>
      <c r="K63" s="10">
        <f t="shared" si="14"/>
        <v>0</v>
      </c>
      <c r="L63" s="10">
        <f t="shared" si="15"/>
        <v>223.68</v>
      </c>
      <c r="M63" s="10">
        <f t="shared" si="16"/>
        <v>223.68</v>
      </c>
      <c r="N63" s="11">
        <f t="shared" si="0"/>
        <v>2.8021544664273276E-5</v>
      </c>
    </row>
    <row r="64" spans="1:14" ht="24" hidden="1" customHeight="1" x14ac:dyDescent="0.2">
      <c r="A64" s="3" t="s">
        <v>182</v>
      </c>
      <c r="B64" s="3"/>
      <c r="C64" s="3"/>
      <c r="D64" s="3" t="s">
        <v>183</v>
      </c>
      <c r="E64" s="3"/>
      <c r="F64" s="4"/>
      <c r="G64" s="3"/>
      <c r="H64" s="3"/>
      <c r="I64" s="3"/>
      <c r="J64" s="3"/>
      <c r="K64" s="3"/>
      <c r="L64" s="3"/>
      <c r="M64" s="5">
        <v>548703.4</v>
      </c>
      <c r="N64" s="6">
        <f t="shared" si="0"/>
        <v>6.8738898562851425E-2</v>
      </c>
    </row>
    <row r="65" spans="1:14" ht="24" hidden="1" customHeight="1" x14ac:dyDescent="0.2">
      <c r="A65" s="3" t="s">
        <v>184</v>
      </c>
      <c r="B65" s="3"/>
      <c r="C65" s="3"/>
      <c r="D65" s="3" t="s">
        <v>185</v>
      </c>
      <c r="E65" s="3"/>
      <c r="F65" s="4"/>
      <c r="G65" s="3"/>
      <c r="H65" s="3"/>
      <c r="I65" s="3"/>
      <c r="J65" s="3"/>
      <c r="K65" s="3"/>
      <c r="L65" s="3"/>
      <c r="M65" s="5">
        <v>31295.48</v>
      </c>
      <c r="N65" s="6">
        <f t="shared" si="0"/>
        <v>3.9205458271185222E-3</v>
      </c>
    </row>
    <row r="66" spans="1:14" ht="39" hidden="1" customHeight="1" x14ac:dyDescent="0.2">
      <c r="A66" s="7" t="s">
        <v>186</v>
      </c>
      <c r="B66" s="9" t="s">
        <v>152</v>
      </c>
      <c r="C66" s="7" t="s">
        <v>31</v>
      </c>
      <c r="D66" s="7" t="s">
        <v>153</v>
      </c>
      <c r="E66" s="8" t="s">
        <v>52</v>
      </c>
      <c r="F66" s="9">
        <v>41.47</v>
      </c>
      <c r="G66" s="10">
        <v>163.47999999999999</v>
      </c>
      <c r="H66" s="10">
        <v>33.909999999999997</v>
      </c>
      <c r="I66" s="10">
        <v>163.83000000000001</v>
      </c>
      <c r="J66" s="10">
        <f t="shared" ref="J66:J71" si="17">TRUNC(G66 * (1 + 20.96 / 100), 2)</f>
        <v>197.74</v>
      </c>
      <c r="K66" s="10">
        <f t="shared" ref="K66:K71" si="18">TRUNC(F66 * H66, 2)</f>
        <v>1406.24</v>
      </c>
      <c r="L66" s="10">
        <f t="shared" ref="L66:L71" si="19">M66 - K66</f>
        <v>6794.0300000000007</v>
      </c>
      <c r="M66" s="10">
        <f t="shared" ref="M66:M71" si="20">TRUNC(F66 * J66, 2)</f>
        <v>8200.27</v>
      </c>
      <c r="N66" s="11">
        <f t="shared" si="0"/>
        <v>1.0272900217457987E-3</v>
      </c>
    </row>
    <row r="67" spans="1:14" ht="26.1" hidden="1" customHeight="1" x14ac:dyDescent="0.2">
      <c r="A67" s="7" t="s">
        <v>187</v>
      </c>
      <c r="B67" s="9" t="s">
        <v>155</v>
      </c>
      <c r="C67" s="7" t="s">
        <v>31</v>
      </c>
      <c r="D67" s="7" t="s">
        <v>156</v>
      </c>
      <c r="E67" s="8" t="s">
        <v>157</v>
      </c>
      <c r="F67" s="9">
        <v>622.55999999999995</v>
      </c>
      <c r="G67" s="10">
        <v>12.24</v>
      </c>
      <c r="H67" s="10">
        <v>5.64</v>
      </c>
      <c r="I67" s="10">
        <v>9.16</v>
      </c>
      <c r="J67" s="10">
        <f t="shared" si="17"/>
        <v>14.8</v>
      </c>
      <c r="K67" s="10">
        <f t="shared" si="18"/>
        <v>3511.23</v>
      </c>
      <c r="L67" s="10">
        <f t="shared" si="19"/>
        <v>5702.65</v>
      </c>
      <c r="M67" s="10">
        <f t="shared" si="20"/>
        <v>9213.8799999999992</v>
      </c>
      <c r="N67" s="11">
        <f t="shared" si="0"/>
        <v>1.1542701625145485E-3</v>
      </c>
    </row>
    <row r="68" spans="1:14" ht="39" hidden="1" customHeight="1" x14ac:dyDescent="0.2">
      <c r="A68" s="7" t="s">
        <v>188</v>
      </c>
      <c r="B68" s="9" t="s">
        <v>159</v>
      </c>
      <c r="C68" s="7" t="s">
        <v>31</v>
      </c>
      <c r="D68" s="7" t="s">
        <v>160</v>
      </c>
      <c r="E68" s="8" t="s">
        <v>66</v>
      </c>
      <c r="F68" s="9">
        <v>10.37</v>
      </c>
      <c r="G68" s="10">
        <v>417.45</v>
      </c>
      <c r="H68" s="10">
        <v>6.83</v>
      </c>
      <c r="I68" s="10">
        <v>498.11</v>
      </c>
      <c r="J68" s="10">
        <f t="shared" si="17"/>
        <v>504.94</v>
      </c>
      <c r="K68" s="10">
        <f t="shared" si="18"/>
        <v>70.819999999999993</v>
      </c>
      <c r="L68" s="10">
        <f t="shared" si="19"/>
        <v>5165.4000000000005</v>
      </c>
      <c r="M68" s="10">
        <f t="shared" si="20"/>
        <v>5236.22</v>
      </c>
      <c r="N68" s="11">
        <f t="shared" si="0"/>
        <v>6.5596822515182854E-4</v>
      </c>
    </row>
    <row r="69" spans="1:14" ht="39" hidden="1" customHeight="1" x14ac:dyDescent="0.2">
      <c r="A69" s="7" t="s">
        <v>189</v>
      </c>
      <c r="B69" s="9" t="s">
        <v>162</v>
      </c>
      <c r="C69" s="7" t="s">
        <v>31</v>
      </c>
      <c r="D69" s="7" t="s">
        <v>163</v>
      </c>
      <c r="E69" s="8" t="s">
        <v>66</v>
      </c>
      <c r="F69" s="9">
        <v>10.37</v>
      </c>
      <c r="G69" s="10">
        <v>635.66999999999996</v>
      </c>
      <c r="H69" s="10">
        <v>6.13</v>
      </c>
      <c r="I69" s="10">
        <v>762.77</v>
      </c>
      <c r="J69" s="10">
        <f t="shared" si="17"/>
        <v>768.9</v>
      </c>
      <c r="K69" s="10">
        <f t="shared" si="18"/>
        <v>63.56</v>
      </c>
      <c r="L69" s="10">
        <f t="shared" si="19"/>
        <v>7909.9299999999994</v>
      </c>
      <c r="M69" s="10">
        <f t="shared" si="20"/>
        <v>7973.49</v>
      </c>
      <c r="N69" s="11">
        <f t="shared" si="0"/>
        <v>9.9888012412882826E-4</v>
      </c>
    </row>
    <row r="70" spans="1:14" ht="24" hidden="1" customHeight="1" x14ac:dyDescent="0.2">
      <c r="A70" s="7" t="s">
        <v>190</v>
      </c>
      <c r="B70" s="9" t="s">
        <v>165</v>
      </c>
      <c r="C70" s="7" t="s">
        <v>31</v>
      </c>
      <c r="D70" s="7" t="s">
        <v>166</v>
      </c>
      <c r="E70" s="8" t="s">
        <v>66</v>
      </c>
      <c r="F70" s="9">
        <v>10.37</v>
      </c>
      <c r="G70" s="10">
        <v>3.19</v>
      </c>
      <c r="H70" s="10">
        <v>2.77</v>
      </c>
      <c r="I70" s="10">
        <v>1.08</v>
      </c>
      <c r="J70" s="10">
        <f t="shared" si="17"/>
        <v>3.85</v>
      </c>
      <c r="K70" s="10">
        <f t="shared" si="18"/>
        <v>28.72</v>
      </c>
      <c r="L70" s="10">
        <f t="shared" si="19"/>
        <v>11.200000000000003</v>
      </c>
      <c r="M70" s="10">
        <f t="shared" si="20"/>
        <v>39.92</v>
      </c>
      <c r="N70" s="11">
        <f t="shared" ref="N70:N133" si="21">M70 / 7982429.33</f>
        <v>5.0009838295680844E-6</v>
      </c>
    </row>
    <row r="71" spans="1:14" ht="26.1" hidden="1" customHeight="1" x14ac:dyDescent="0.2">
      <c r="A71" s="7" t="s">
        <v>191</v>
      </c>
      <c r="B71" s="9" t="s">
        <v>168</v>
      </c>
      <c r="C71" s="7" t="s">
        <v>31</v>
      </c>
      <c r="D71" s="7" t="s">
        <v>169</v>
      </c>
      <c r="E71" s="8" t="s">
        <v>119</v>
      </c>
      <c r="F71" s="9">
        <v>853.65</v>
      </c>
      <c r="G71" s="10">
        <v>0.62</v>
      </c>
      <c r="H71" s="10">
        <v>0</v>
      </c>
      <c r="I71" s="10">
        <v>0.74</v>
      </c>
      <c r="J71" s="10">
        <f t="shared" si="17"/>
        <v>0.74</v>
      </c>
      <c r="K71" s="10">
        <f t="shared" si="18"/>
        <v>0</v>
      </c>
      <c r="L71" s="10">
        <f t="shared" si="19"/>
        <v>631.70000000000005</v>
      </c>
      <c r="M71" s="10">
        <f t="shared" si="20"/>
        <v>631.70000000000005</v>
      </c>
      <c r="N71" s="11">
        <f t="shared" si="21"/>
        <v>7.9136309747949887E-5</v>
      </c>
    </row>
    <row r="72" spans="1:14" ht="24" hidden="1" customHeight="1" x14ac:dyDescent="0.2">
      <c r="A72" s="3" t="s">
        <v>192</v>
      </c>
      <c r="B72" s="3"/>
      <c r="C72" s="3"/>
      <c r="D72" s="3" t="s">
        <v>193</v>
      </c>
      <c r="E72" s="3"/>
      <c r="F72" s="4"/>
      <c r="G72" s="3"/>
      <c r="H72" s="3"/>
      <c r="I72" s="3"/>
      <c r="J72" s="3"/>
      <c r="K72" s="3"/>
      <c r="L72" s="3"/>
      <c r="M72" s="5">
        <v>44755.45</v>
      </c>
      <c r="N72" s="6">
        <f t="shared" si="21"/>
        <v>5.6067455344449629E-3</v>
      </c>
    </row>
    <row r="73" spans="1:14" ht="39" hidden="1" customHeight="1" x14ac:dyDescent="0.2">
      <c r="A73" s="7" t="s">
        <v>194</v>
      </c>
      <c r="B73" s="9" t="s">
        <v>152</v>
      </c>
      <c r="C73" s="7" t="s">
        <v>31</v>
      </c>
      <c r="D73" s="7" t="s">
        <v>153</v>
      </c>
      <c r="E73" s="8" t="s">
        <v>52</v>
      </c>
      <c r="F73" s="9">
        <v>66.78</v>
      </c>
      <c r="G73" s="10">
        <v>163.47999999999999</v>
      </c>
      <c r="H73" s="10">
        <v>33.909999999999997</v>
      </c>
      <c r="I73" s="10">
        <v>163.83000000000001</v>
      </c>
      <c r="J73" s="10">
        <f t="shared" ref="J73:J78" si="22">TRUNC(G73 * (1 + 20.96 / 100), 2)</f>
        <v>197.74</v>
      </c>
      <c r="K73" s="10">
        <f t="shared" ref="K73:K78" si="23">TRUNC(F73 * H73, 2)</f>
        <v>2264.5</v>
      </c>
      <c r="L73" s="10">
        <f t="shared" ref="L73:L78" si="24">M73 - K73</f>
        <v>10940.57</v>
      </c>
      <c r="M73" s="10">
        <f t="shared" ref="M73:M78" si="25">TRUNC(F73 * J73, 2)</f>
        <v>13205.07</v>
      </c>
      <c r="N73" s="11">
        <f t="shared" si="21"/>
        <v>1.6542670726030718E-3</v>
      </c>
    </row>
    <row r="74" spans="1:14" ht="26.1" hidden="1" customHeight="1" x14ac:dyDescent="0.2">
      <c r="A74" s="7" t="s">
        <v>195</v>
      </c>
      <c r="B74" s="9" t="s">
        <v>155</v>
      </c>
      <c r="C74" s="7" t="s">
        <v>31</v>
      </c>
      <c r="D74" s="7" t="s">
        <v>156</v>
      </c>
      <c r="E74" s="8" t="s">
        <v>157</v>
      </c>
      <c r="F74" s="9">
        <v>1429.92</v>
      </c>
      <c r="G74" s="10">
        <v>12.24</v>
      </c>
      <c r="H74" s="10">
        <v>5.64</v>
      </c>
      <c r="I74" s="10">
        <v>9.16</v>
      </c>
      <c r="J74" s="10">
        <f t="shared" si="22"/>
        <v>14.8</v>
      </c>
      <c r="K74" s="10">
        <f t="shared" si="23"/>
        <v>8064.74</v>
      </c>
      <c r="L74" s="10">
        <f t="shared" si="24"/>
        <v>13098.070000000002</v>
      </c>
      <c r="M74" s="10">
        <f t="shared" si="25"/>
        <v>21162.81</v>
      </c>
      <c r="N74" s="11">
        <f t="shared" si="21"/>
        <v>2.6511741131819079E-3</v>
      </c>
    </row>
    <row r="75" spans="1:14" ht="39" hidden="1" customHeight="1" x14ac:dyDescent="0.2">
      <c r="A75" s="7" t="s">
        <v>196</v>
      </c>
      <c r="B75" s="9" t="s">
        <v>159</v>
      </c>
      <c r="C75" s="7" t="s">
        <v>31</v>
      </c>
      <c r="D75" s="7" t="s">
        <v>160</v>
      </c>
      <c r="E75" s="8" t="s">
        <v>66</v>
      </c>
      <c r="F75" s="9">
        <v>7.76</v>
      </c>
      <c r="G75" s="10">
        <v>417.45</v>
      </c>
      <c r="H75" s="10">
        <v>6.83</v>
      </c>
      <c r="I75" s="10">
        <v>498.11</v>
      </c>
      <c r="J75" s="10">
        <f t="shared" si="22"/>
        <v>504.94</v>
      </c>
      <c r="K75" s="10">
        <f t="shared" si="23"/>
        <v>53</v>
      </c>
      <c r="L75" s="10">
        <f t="shared" si="24"/>
        <v>3865.33</v>
      </c>
      <c r="M75" s="10">
        <f t="shared" si="25"/>
        <v>3918.33</v>
      </c>
      <c r="N75" s="11">
        <f t="shared" si="21"/>
        <v>4.9086936294868522E-4</v>
      </c>
    </row>
    <row r="76" spans="1:14" ht="39" hidden="1" customHeight="1" x14ac:dyDescent="0.2">
      <c r="A76" s="7" t="s">
        <v>197</v>
      </c>
      <c r="B76" s="9" t="s">
        <v>162</v>
      </c>
      <c r="C76" s="7" t="s">
        <v>31</v>
      </c>
      <c r="D76" s="7" t="s">
        <v>163</v>
      </c>
      <c r="E76" s="8" t="s">
        <v>66</v>
      </c>
      <c r="F76" s="9">
        <v>7.76</v>
      </c>
      <c r="G76" s="10">
        <v>635.66999999999996</v>
      </c>
      <c r="H76" s="10">
        <v>6.13</v>
      </c>
      <c r="I76" s="10">
        <v>762.77</v>
      </c>
      <c r="J76" s="10">
        <f t="shared" si="22"/>
        <v>768.9</v>
      </c>
      <c r="K76" s="10">
        <f t="shared" si="23"/>
        <v>47.56</v>
      </c>
      <c r="L76" s="10">
        <f t="shared" si="24"/>
        <v>5919.0999999999995</v>
      </c>
      <c r="M76" s="10">
        <f t="shared" si="25"/>
        <v>5966.66</v>
      </c>
      <c r="N76" s="11">
        <f t="shared" si="21"/>
        <v>7.4747420281890548E-4</v>
      </c>
    </row>
    <row r="77" spans="1:14" ht="24" hidden="1" customHeight="1" x14ac:dyDescent="0.2">
      <c r="A77" s="7" t="s">
        <v>198</v>
      </c>
      <c r="B77" s="9" t="s">
        <v>165</v>
      </c>
      <c r="C77" s="7" t="s">
        <v>31</v>
      </c>
      <c r="D77" s="7" t="s">
        <v>166</v>
      </c>
      <c r="E77" s="8" t="s">
        <v>66</v>
      </c>
      <c r="F77" s="9">
        <v>7.76</v>
      </c>
      <c r="G77" s="10">
        <v>3.19</v>
      </c>
      <c r="H77" s="10">
        <v>2.77</v>
      </c>
      <c r="I77" s="10">
        <v>1.08</v>
      </c>
      <c r="J77" s="10">
        <f t="shared" si="22"/>
        <v>3.85</v>
      </c>
      <c r="K77" s="10">
        <f t="shared" si="23"/>
        <v>21.49</v>
      </c>
      <c r="L77" s="10">
        <f t="shared" si="24"/>
        <v>8.3800000000000026</v>
      </c>
      <c r="M77" s="10">
        <f t="shared" si="25"/>
        <v>29.87</v>
      </c>
      <c r="N77" s="11">
        <f t="shared" si="21"/>
        <v>3.7419686119538752E-6</v>
      </c>
    </row>
    <row r="78" spans="1:14" ht="26.1" hidden="1" customHeight="1" x14ac:dyDescent="0.2">
      <c r="A78" s="7" t="s">
        <v>199</v>
      </c>
      <c r="B78" s="9" t="s">
        <v>168</v>
      </c>
      <c r="C78" s="7" t="s">
        <v>31</v>
      </c>
      <c r="D78" s="7" t="s">
        <v>169</v>
      </c>
      <c r="E78" s="8" t="s">
        <v>119</v>
      </c>
      <c r="F78" s="9">
        <v>638.79999999999995</v>
      </c>
      <c r="G78" s="10">
        <v>0.62</v>
      </c>
      <c r="H78" s="10">
        <v>0</v>
      </c>
      <c r="I78" s="10">
        <v>0.74</v>
      </c>
      <c r="J78" s="10">
        <f t="shared" si="22"/>
        <v>0.74</v>
      </c>
      <c r="K78" s="10">
        <f t="shared" si="23"/>
        <v>0</v>
      </c>
      <c r="L78" s="10">
        <f t="shared" si="24"/>
        <v>472.71</v>
      </c>
      <c r="M78" s="10">
        <f t="shared" si="25"/>
        <v>472.71</v>
      </c>
      <c r="N78" s="11">
        <f t="shared" si="21"/>
        <v>5.9218814280439105E-5</v>
      </c>
    </row>
    <row r="79" spans="1:14" ht="24" hidden="1" customHeight="1" x14ac:dyDescent="0.2">
      <c r="A79" s="3" t="s">
        <v>200</v>
      </c>
      <c r="B79" s="3"/>
      <c r="C79" s="3"/>
      <c r="D79" s="3" t="s">
        <v>201</v>
      </c>
      <c r="E79" s="3"/>
      <c r="F79" s="4"/>
      <c r="G79" s="3"/>
      <c r="H79" s="3"/>
      <c r="I79" s="3"/>
      <c r="J79" s="3"/>
      <c r="K79" s="3"/>
      <c r="L79" s="3"/>
      <c r="M79" s="5">
        <v>198026.8</v>
      </c>
      <c r="N79" s="6">
        <f t="shared" si="21"/>
        <v>2.4807836288104037E-2</v>
      </c>
    </row>
    <row r="80" spans="1:14" ht="39" hidden="1" customHeight="1" x14ac:dyDescent="0.2">
      <c r="A80" s="7" t="s">
        <v>202</v>
      </c>
      <c r="B80" s="9" t="s">
        <v>152</v>
      </c>
      <c r="C80" s="7" t="s">
        <v>31</v>
      </c>
      <c r="D80" s="7" t="s">
        <v>153</v>
      </c>
      <c r="E80" s="8" t="s">
        <v>52</v>
      </c>
      <c r="F80" s="9">
        <v>215.9</v>
      </c>
      <c r="G80" s="10">
        <v>163.47999999999999</v>
      </c>
      <c r="H80" s="10">
        <v>33.909999999999997</v>
      </c>
      <c r="I80" s="10">
        <v>163.83000000000001</v>
      </c>
      <c r="J80" s="10">
        <f t="shared" ref="J80:J86" si="26">TRUNC(G80 * (1 + 20.96 / 100), 2)</f>
        <v>197.74</v>
      </c>
      <c r="K80" s="10">
        <f t="shared" ref="K80:K86" si="27">TRUNC(F80 * H80, 2)</f>
        <v>7321.16</v>
      </c>
      <c r="L80" s="10">
        <f t="shared" ref="L80:L86" si="28">M80 - K80</f>
        <v>35370.899999999994</v>
      </c>
      <c r="M80" s="10">
        <f t="shared" ref="M80:M86" si="29">TRUNC(F80 * J80, 2)</f>
        <v>42692.06</v>
      </c>
      <c r="N80" s="11">
        <f t="shared" si="21"/>
        <v>5.3482540508755115E-3</v>
      </c>
    </row>
    <row r="81" spans="1:14" ht="39" hidden="1" customHeight="1" x14ac:dyDescent="0.2">
      <c r="A81" s="7" t="s">
        <v>203</v>
      </c>
      <c r="B81" s="9" t="s">
        <v>204</v>
      </c>
      <c r="C81" s="7" t="s">
        <v>50</v>
      </c>
      <c r="D81" s="7" t="s">
        <v>205</v>
      </c>
      <c r="E81" s="8" t="s">
        <v>66</v>
      </c>
      <c r="F81" s="9">
        <v>45.98</v>
      </c>
      <c r="G81" s="10">
        <v>13.05</v>
      </c>
      <c r="H81" s="10">
        <v>7.4</v>
      </c>
      <c r="I81" s="10">
        <v>8.3800000000000008</v>
      </c>
      <c r="J81" s="10">
        <f t="shared" si="26"/>
        <v>15.78</v>
      </c>
      <c r="K81" s="10">
        <f t="shared" si="27"/>
        <v>340.25</v>
      </c>
      <c r="L81" s="10">
        <f t="shared" si="28"/>
        <v>385.30999999999995</v>
      </c>
      <c r="M81" s="10">
        <f t="shared" si="29"/>
        <v>725.56</v>
      </c>
      <c r="N81" s="11">
        <f t="shared" si="21"/>
        <v>9.089463495444437E-5</v>
      </c>
    </row>
    <row r="82" spans="1:14" ht="26.1" hidden="1" customHeight="1" x14ac:dyDescent="0.2">
      <c r="A82" s="7" t="s">
        <v>206</v>
      </c>
      <c r="B82" s="9" t="s">
        <v>155</v>
      </c>
      <c r="C82" s="7" t="s">
        <v>31</v>
      </c>
      <c r="D82" s="7" t="s">
        <v>156</v>
      </c>
      <c r="E82" s="8" t="s">
        <v>157</v>
      </c>
      <c r="F82" s="9">
        <v>4499.72</v>
      </c>
      <c r="G82" s="10">
        <v>12.24</v>
      </c>
      <c r="H82" s="10">
        <v>5.64</v>
      </c>
      <c r="I82" s="10">
        <v>9.16</v>
      </c>
      <c r="J82" s="10">
        <f t="shared" si="26"/>
        <v>14.8</v>
      </c>
      <c r="K82" s="10">
        <f t="shared" si="27"/>
        <v>25378.42</v>
      </c>
      <c r="L82" s="10">
        <f t="shared" si="28"/>
        <v>41217.430000000008</v>
      </c>
      <c r="M82" s="10">
        <f t="shared" si="29"/>
        <v>66595.850000000006</v>
      </c>
      <c r="N82" s="11">
        <f t="shared" si="21"/>
        <v>8.3428048338261961E-3</v>
      </c>
    </row>
    <row r="83" spans="1:14" ht="39" hidden="1" customHeight="1" x14ac:dyDescent="0.2">
      <c r="A83" s="7" t="s">
        <v>207</v>
      </c>
      <c r="B83" s="9" t="s">
        <v>159</v>
      </c>
      <c r="C83" s="7" t="s">
        <v>31</v>
      </c>
      <c r="D83" s="7" t="s">
        <v>160</v>
      </c>
      <c r="E83" s="8" t="s">
        <v>66</v>
      </c>
      <c r="F83" s="9">
        <v>65.75</v>
      </c>
      <c r="G83" s="10">
        <v>417.45</v>
      </c>
      <c r="H83" s="10">
        <v>6.83</v>
      </c>
      <c r="I83" s="10">
        <v>498.11</v>
      </c>
      <c r="J83" s="10">
        <f t="shared" si="26"/>
        <v>504.94</v>
      </c>
      <c r="K83" s="10">
        <f t="shared" si="27"/>
        <v>449.07</v>
      </c>
      <c r="L83" s="10">
        <f t="shared" si="28"/>
        <v>32750.730000000003</v>
      </c>
      <c r="M83" s="10">
        <f t="shared" si="29"/>
        <v>33199.800000000003</v>
      </c>
      <c r="N83" s="11">
        <f t="shared" si="21"/>
        <v>4.1591097932087802E-3</v>
      </c>
    </row>
    <row r="84" spans="1:14" ht="39" hidden="1" customHeight="1" x14ac:dyDescent="0.2">
      <c r="A84" s="7" t="s">
        <v>208</v>
      </c>
      <c r="B84" s="9" t="s">
        <v>162</v>
      </c>
      <c r="C84" s="7" t="s">
        <v>31</v>
      </c>
      <c r="D84" s="7" t="s">
        <v>163</v>
      </c>
      <c r="E84" s="8" t="s">
        <v>66</v>
      </c>
      <c r="F84" s="9">
        <v>65.75</v>
      </c>
      <c r="G84" s="10">
        <v>635.66999999999996</v>
      </c>
      <c r="H84" s="10">
        <v>6.13</v>
      </c>
      <c r="I84" s="10">
        <v>762.77</v>
      </c>
      <c r="J84" s="10">
        <f t="shared" si="26"/>
        <v>768.9</v>
      </c>
      <c r="K84" s="10">
        <f t="shared" si="27"/>
        <v>403.04</v>
      </c>
      <c r="L84" s="10">
        <f t="shared" si="28"/>
        <v>50152.13</v>
      </c>
      <c r="M84" s="10">
        <f t="shared" si="29"/>
        <v>50555.17</v>
      </c>
      <c r="N84" s="11">
        <f t="shared" si="21"/>
        <v>6.3333063043854096E-3</v>
      </c>
    </row>
    <row r="85" spans="1:14" ht="24" hidden="1" customHeight="1" x14ac:dyDescent="0.2">
      <c r="A85" s="7" t="s">
        <v>209</v>
      </c>
      <c r="B85" s="9" t="s">
        <v>165</v>
      </c>
      <c r="C85" s="7" t="s">
        <v>31</v>
      </c>
      <c r="D85" s="7" t="s">
        <v>166</v>
      </c>
      <c r="E85" s="8" t="s">
        <v>66</v>
      </c>
      <c r="F85" s="9">
        <v>65.75</v>
      </c>
      <c r="G85" s="10">
        <v>3.19</v>
      </c>
      <c r="H85" s="10">
        <v>2.77</v>
      </c>
      <c r="I85" s="10">
        <v>1.08</v>
      </c>
      <c r="J85" s="10">
        <f t="shared" si="26"/>
        <v>3.85</v>
      </c>
      <c r="K85" s="10">
        <f t="shared" si="27"/>
        <v>182.12</v>
      </c>
      <c r="L85" s="10">
        <f t="shared" si="28"/>
        <v>71.009999999999991</v>
      </c>
      <c r="M85" s="10">
        <f t="shared" si="29"/>
        <v>253.13</v>
      </c>
      <c r="N85" s="11">
        <f t="shared" si="21"/>
        <v>3.1710897714894019E-5</v>
      </c>
    </row>
    <row r="86" spans="1:14" ht="26.1" hidden="1" customHeight="1" x14ac:dyDescent="0.2">
      <c r="A86" s="7" t="s">
        <v>210</v>
      </c>
      <c r="B86" s="9" t="s">
        <v>168</v>
      </c>
      <c r="C86" s="7" t="s">
        <v>31</v>
      </c>
      <c r="D86" s="7" t="s">
        <v>169</v>
      </c>
      <c r="E86" s="8" t="s">
        <v>119</v>
      </c>
      <c r="F86" s="9">
        <v>5412.48</v>
      </c>
      <c r="G86" s="10">
        <v>0.62</v>
      </c>
      <c r="H86" s="10">
        <v>0</v>
      </c>
      <c r="I86" s="10">
        <v>0.74</v>
      </c>
      <c r="J86" s="10">
        <f t="shared" si="26"/>
        <v>0.74</v>
      </c>
      <c r="K86" s="10">
        <f t="shared" si="27"/>
        <v>0</v>
      </c>
      <c r="L86" s="10">
        <f t="shared" si="28"/>
        <v>4005.23</v>
      </c>
      <c r="M86" s="10">
        <f t="shared" si="29"/>
        <v>4005.23</v>
      </c>
      <c r="N86" s="11">
        <f t="shared" si="21"/>
        <v>5.0175577313880211E-4</v>
      </c>
    </row>
    <row r="87" spans="1:14" ht="24" hidden="1" customHeight="1" x14ac:dyDescent="0.2">
      <c r="A87" s="3" t="s">
        <v>211</v>
      </c>
      <c r="B87" s="3"/>
      <c r="C87" s="3"/>
      <c r="D87" s="3" t="s">
        <v>212</v>
      </c>
      <c r="E87" s="3"/>
      <c r="F87" s="4"/>
      <c r="G87" s="3"/>
      <c r="H87" s="3"/>
      <c r="I87" s="3"/>
      <c r="J87" s="3"/>
      <c r="K87" s="3"/>
      <c r="L87" s="3"/>
      <c r="M87" s="5">
        <v>263215</v>
      </c>
      <c r="N87" s="6">
        <f t="shared" si="21"/>
        <v>3.2974297562619326E-2</v>
      </c>
    </row>
    <row r="88" spans="1:14" ht="39" hidden="1" customHeight="1" x14ac:dyDescent="0.2">
      <c r="A88" s="7" t="s">
        <v>213</v>
      </c>
      <c r="B88" s="9" t="s">
        <v>152</v>
      </c>
      <c r="C88" s="7" t="s">
        <v>31</v>
      </c>
      <c r="D88" s="7" t="s">
        <v>153</v>
      </c>
      <c r="E88" s="8" t="s">
        <v>52</v>
      </c>
      <c r="F88" s="9">
        <v>200.63</v>
      </c>
      <c r="G88" s="10">
        <v>163.47999999999999</v>
      </c>
      <c r="H88" s="10">
        <v>33.909999999999997</v>
      </c>
      <c r="I88" s="10">
        <v>163.83000000000001</v>
      </c>
      <c r="J88" s="10">
        <f t="shared" ref="J88:J95" si="30">TRUNC(G88 * (1 + 20.96 / 100), 2)</f>
        <v>197.74</v>
      </c>
      <c r="K88" s="10">
        <f t="shared" ref="K88:K95" si="31">TRUNC(F88 * H88, 2)</f>
        <v>6803.36</v>
      </c>
      <c r="L88" s="10">
        <f t="shared" ref="L88:L95" si="32">M88 - K88</f>
        <v>32869.21</v>
      </c>
      <c r="M88" s="10">
        <f t="shared" ref="M88:M95" si="33">TRUNC(F88 * J88, 2)</f>
        <v>39672.57</v>
      </c>
      <c r="N88" s="11">
        <f t="shared" si="21"/>
        <v>4.9699870001855689E-3</v>
      </c>
    </row>
    <row r="89" spans="1:14" ht="39" hidden="1" customHeight="1" x14ac:dyDescent="0.2">
      <c r="A89" s="7" t="s">
        <v>214</v>
      </c>
      <c r="B89" s="9" t="s">
        <v>204</v>
      </c>
      <c r="C89" s="7" t="s">
        <v>50</v>
      </c>
      <c r="D89" s="7" t="s">
        <v>205</v>
      </c>
      <c r="E89" s="8" t="s">
        <v>66</v>
      </c>
      <c r="F89" s="9">
        <v>131.34</v>
      </c>
      <c r="G89" s="10">
        <v>13.05</v>
      </c>
      <c r="H89" s="10">
        <v>7.4</v>
      </c>
      <c r="I89" s="10">
        <v>8.3800000000000008</v>
      </c>
      <c r="J89" s="10">
        <f t="shared" si="30"/>
        <v>15.78</v>
      </c>
      <c r="K89" s="10">
        <f t="shared" si="31"/>
        <v>971.91</v>
      </c>
      <c r="L89" s="10">
        <f t="shared" si="32"/>
        <v>1100.6300000000001</v>
      </c>
      <c r="M89" s="10">
        <f t="shared" si="33"/>
        <v>2072.54</v>
      </c>
      <c r="N89" s="11">
        <f t="shared" si="21"/>
        <v>2.5963775115563721E-4</v>
      </c>
    </row>
    <row r="90" spans="1:14" ht="39" hidden="1" customHeight="1" x14ac:dyDescent="0.2">
      <c r="A90" s="7" t="s">
        <v>215</v>
      </c>
      <c r="B90" s="9" t="s">
        <v>216</v>
      </c>
      <c r="C90" s="7" t="s">
        <v>31</v>
      </c>
      <c r="D90" s="7" t="s">
        <v>217</v>
      </c>
      <c r="E90" s="8" t="s">
        <v>66</v>
      </c>
      <c r="F90" s="9">
        <v>227.3</v>
      </c>
      <c r="G90" s="10">
        <v>62.19</v>
      </c>
      <c r="H90" s="10">
        <v>37.21</v>
      </c>
      <c r="I90" s="10">
        <v>38.01</v>
      </c>
      <c r="J90" s="10">
        <f t="shared" si="30"/>
        <v>75.22</v>
      </c>
      <c r="K90" s="10">
        <f t="shared" si="31"/>
        <v>8457.83</v>
      </c>
      <c r="L90" s="10">
        <f t="shared" si="32"/>
        <v>8639.67</v>
      </c>
      <c r="M90" s="10">
        <f t="shared" si="33"/>
        <v>17097.5</v>
      </c>
      <c r="N90" s="11">
        <f t="shared" si="21"/>
        <v>2.1418918092695471E-3</v>
      </c>
    </row>
    <row r="91" spans="1:14" ht="26.1" hidden="1" customHeight="1" x14ac:dyDescent="0.2">
      <c r="A91" s="7" t="s">
        <v>218</v>
      </c>
      <c r="B91" s="9" t="s">
        <v>155</v>
      </c>
      <c r="C91" s="7" t="s">
        <v>31</v>
      </c>
      <c r="D91" s="7" t="s">
        <v>156</v>
      </c>
      <c r="E91" s="8" t="s">
        <v>157</v>
      </c>
      <c r="F91" s="9">
        <v>6543.39</v>
      </c>
      <c r="G91" s="10">
        <v>12.24</v>
      </c>
      <c r="H91" s="10">
        <v>5.64</v>
      </c>
      <c r="I91" s="10">
        <v>9.16</v>
      </c>
      <c r="J91" s="10">
        <f t="shared" si="30"/>
        <v>14.8</v>
      </c>
      <c r="K91" s="10">
        <f t="shared" si="31"/>
        <v>36904.71</v>
      </c>
      <c r="L91" s="10">
        <f t="shared" si="32"/>
        <v>59937.46</v>
      </c>
      <c r="M91" s="10">
        <f t="shared" si="33"/>
        <v>96842.17</v>
      </c>
      <c r="N91" s="11">
        <f t="shared" si="21"/>
        <v>1.2131916988734556E-2</v>
      </c>
    </row>
    <row r="92" spans="1:14" ht="39" hidden="1" customHeight="1" x14ac:dyDescent="0.2">
      <c r="A92" s="7" t="s">
        <v>219</v>
      </c>
      <c r="B92" s="9" t="s">
        <v>159</v>
      </c>
      <c r="C92" s="7" t="s">
        <v>31</v>
      </c>
      <c r="D92" s="7" t="s">
        <v>160</v>
      </c>
      <c r="E92" s="8" t="s">
        <v>66</v>
      </c>
      <c r="F92" s="9">
        <v>80.33</v>
      </c>
      <c r="G92" s="10">
        <v>417.45</v>
      </c>
      <c r="H92" s="10">
        <v>6.83</v>
      </c>
      <c r="I92" s="10">
        <v>498.11</v>
      </c>
      <c r="J92" s="10">
        <f t="shared" si="30"/>
        <v>504.94</v>
      </c>
      <c r="K92" s="10">
        <f t="shared" si="31"/>
        <v>548.65</v>
      </c>
      <c r="L92" s="10">
        <f t="shared" si="32"/>
        <v>40013.18</v>
      </c>
      <c r="M92" s="10">
        <f t="shared" si="33"/>
        <v>40561.83</v>
      </c>
      <c r="N92" s="11">
        <f t="shared" si="21"/>
        <v>5.0813891765453317E-3</v>
      </c>
    </row>
    <row r="93" spans="1:14" ht="39" hidden="1" customHeight="1" x14ac:dyDescent="0.2">
      <c r="A93" s="7" t="s">
        <v>220</v>
      </c>
      <c r="B93" s="9" t="s">
        <v>162</v>
      </c>
      <c r="C93" s="7" t="s">
        <v>31</v>
      </c>
      <c r="D93" s="7" t="s">
        <v>163</v>
      </c>
      <c r="E93" s="8" t="s">
        <v>66</v>
      </c>
      <c r="F93" s="9">
        <v>80.33</v>
      </c>
      <c r="G93" s="10">
        <v>635.66999999999996</v>
      </c>
      <c r="H93" s="10">
        <v>6.13</v>
      </c>
      <c r="I93" s="10">
        <v>762.77</v>
      </c>
      <c r="J93" s="10">
        <f t="shared" si="30"/>
        <v>768.9</v>
      </c>
      <c r="K93" s="10">
        <f t="shared" si="31"/>
        <v>492.42</v>
      </c>
      <c r="L93" s="10">
        <f t="shared" si="32"/>
        <v>61273.310000000005</v>
      </c>
      <c r="M93" s="10">
        <f t="shared" si="33"/>
        <v>61765.73</v>
      </c>
      <c r="N93" s="11">
        <f t="shared" si="21"/>
        <v>7.7377108454776636E-3</v>
      </c>
    </row>
    <row r="94" spans="1:14" ht="24" hidden="1" customHeight="1" x14ac:dyDescent="0.2">
      <c r="A94" s="7" t="s">
        <v>221</v>
      </c>
      <c r="B94" s="9" t="s">
        <v>165</v>
      </c>
      <c r="C94" s="7" t="s">
        <v>31</v>
      </c>
      <c r="D94" s="7" t="s">
        <v>166</v>
      </c>
      <c r="E94" s="8" t="s">
        <v>66</v>
      </c>
      <c r="F94" s="9">
        <v>80.33</v>
      </c>
      <c r="G94" s="10">
        <v>3.19</v>
      </c>
      <c r="H94" s="10">
        <v>2.77</v>
      </c>
      <c r="I94" s="10">
        <v>1.08</v>
      </c>
      <c r="J94" s="10">
        <f t="shared" si="30"/>
        <v>3.85</v>
      </c>
      <c r="K94" s="10">
        <f t="shared" si="31"/>
        <v>222.51</v>
      </c>
      <c r="L94" s="10">
        <f t="shared" si="32"/>
        <v>86.759999999999991</v>
      </c>
      <c r="M94" s="10">
        <f t="shared" si="33"/>
        <v>309.27</v>
      </c>
      <c r="N94" s="11">
        <f t="shared" si="21"/>
        <v>3.8743844413089214E-5</v>
      </c>
    </row>
    <row r="95" spans="1:14" ht="26.1" hidden="1" customHeight="1" x14ac:dyDescent="0.2">
      <c r="A95" s="7" t="s">
        <v>222</v>
      </c>
      <c r="B95" s="9" t="s">
        <v>168</v>
      </c>
      <c r="C95" s="7" t="s">
        <v>31</v>
      </c>
      <c r="D95" s="7" t="s">
        <v>169</v>
      </c>
      <c r="E95" s="8" t="s">
        <v>119</v>
      </c>
      <c r="F95" s="9">
        <v>6612.69</v>
      </c>
      <c r="G95" s="10">
        <v>0.62</v>
      </c>
      <c r="H95" s="10">
        <v>0</v>
      </c>
      <c r="I95" s="10">
        <v>0.74</v>
      </c>
      <c r="J95" s="10">
        <f t="shared" si="30"/>
        <v>0.74</v>
      </c>
      <c r="K95" s="10">
        <f t="shared" si="31"/>
        <v>0</v>
      </c>
      <c r="L95" s="10">
        <f t="shared" si="32"/>
        <v>4893.3900000000003</v>
      </c>
      <c r="M95" s="10">
        <f t="shared" si="33"/>
        <v>4893.3900000000003</v>
      </c>
      <c r="N95" s="11">
        <f t="shared" si="21"/>
        <v>6.1302014683793009E-4</v>
      </c>
    </row>
    <row r="96" spans="1:14" ht="24" hidden="1" customHeight="1" x14ac:dyDescent="0.2">
      <c r="A96" s="3" t="s">
        <v>223</v>
      </c>
      <c r="B96" s="3"/>
      <c r="C96" s="3"/>
      <c r="D96" s="3" t="s">
        <v>224</v>
      </c>
      <c r="E96" s="3"/>
      <c r="F96" s="4"/>
      <c r="G96" s="3"/>
      <c r="H96" s="3"/>
      <c r="I96" s="3"/>
      <c r="J96" s="3"/>
      <c r="K96" s="3"/>
      <c r="L96" s="3"/>
      <c r="M96" s="5">
        <v>11410.67</v>
      </c>
      <c r="N96" s="6">
        <f t="shared" si="21"/>
        <v>1.4294733505645705E-3</v>
      </c>
    </row>
    <row r="97" spans="1:14" ht="39" hidden="1" customHeight="1" x14ac:dyDescent="0.2">
      <c r="A97" s="7" t="s">
        <v>225</v>
      </c>
      <c r="B97" s="9" t="s">
        <v>152</v>
      </c>
      <c r="C97" s="7" t="s">
        <v>31</v>
      </c>
      <c r="D97" s="7" t="s">
        <v>153</v>
      </c>
      <c r="E97" s="8" t="s">
        <v>52</v>
      </c>
      <c r="F97" s="9">
        <v>11.12</v>
      </c>
      <c r="G97" s="10">
        <v>163.47999999999999</v>
      </c>
      <c r="H97" s="10">
        <v>33.909999999999997</v>
      </c>
      <c r="I97" s="10">
        <v>163.83000000000001</v>
      </c>
      <c r="J97" s="10">
        <f t="shared" ref="J97:J102" si="34">TRUNC(G97 * (1 + 20.96 / 100), 2)</f>
        <v>197.74</v>
      </c>
      <c r="K97" s="10">
        <f t="shared" ref="K97:K102" si="35">TRUNC(F97 * H97, 2)</f>
        <v>377.07</v>
      </c>
      <c r="L97" s="10">
        <f t="shared" ref="L97:L102" si="36">M97 - K97</f>
        <v>1821.7900000000002</v>
      </c>
      <c r="M97" s="10">
        <f t="shared" ref="M97:M102" si="37">TRUNC(F97 * J97, 2)</f>
        <v>2198.86</v>
      </c>
      <c r="N97" s="11">
        <f t="shared" si="21"/>
        <v>2.7546250760230657E-4</v>
      </c>
    </row>
    <row r="98" spans="1:14" ht="26.1" hidden="1" customHeight="1" x14ac:dyDescent="0.2">
      <c r="A98" s="7" t="s">
        <v>226</v>
      </c>
      <c r="B98" s="9" t="s">
        <v>155</v>
      </c>
      <c r="C98" s="7" t="s">
        <v>31</v>
      </c>
      <c r="D98" s="7" t="s">
        <v>156</v>
      </c>
      <c r="E98" s="8" t="s">
        <v>157</v>
      </c>
      <c r="F98" s="9">
        <v>496.7</v>
      </c>
      <c r="G98" s="10">
        <v>12.24</v>
      </c>
      <c r="H98" s="10">
        <v>5.64</v>
      </c>
      <c r="I98" s="10">
        <v>9.16</v>
      </c>
      <c r="J98" s="10">
        <f t="shared" si="34"/>
        <v>14.8</v>
      </c>
      <c r="K98" s="10">
        <f t="shared" si="35"/>
        <v>2801.38</v>
      </c>
      <c r="L98" s="10">
        <f t="shared" si="36"/>
        <v>4549.78</v>
      </c>
      <c r="M98" s="10">
        <f t="shared" si="37"/>
        <v>7351.16</v>
      </c>
      <c r="N98" s="11">
        <f t="shared" si="21"/>
        <v>9.2091764249919137E-4</v>
      </c>
    </row>
    <row r="99" spans="1:14" ht="39" hidden="1" customHeight="1" x14ac:dyDescent="0.2">
      <c r="A99" s="7" t="s">
        <v>227</v>
      </c>
      <c r="B99" s="9" t="s">
        <v>159</v>
      </c>
      <c r="C99" s="7" t="s">
        <v>31</v>
      </c>
      <c r="D99" s="7" t="s">
        <v>160</v>
      </c>
      <c r="E99" s="8" t="s">
        <v>66</v>
      </c>
      <c r="F99" s="9">
        <v>1.39</v>
      </c>
      <c r="G99" s="10">
        <v>417.45</v>
      </c>
      <c r="H99" s="10">
        <v>6.83</v>
      </c>
      <c r="I99" s="10">
        <v>498.11</v>
      </c>
      <c r="J99" s="10">
        <f t="shared" si="34"/>
        <v>504.94</v>
      </c>
      <c r="K99" s="10">
        <f t="shared" si="35"/>
        <v>9.49</v>
      </c>
      <c r="L99" s="10">
        <f t="shared" si="36"/>
        <v>692.37</v>
      </c>
      <c r="M99" s="10">
        <f t="shared" si="37"/>
        <v>701.86</v>
      </c>
      <c r="N99" s="11">
        <f t="shared" si="21"/>
        <v>8.7925613993503402E-5</v>
      </c>
    </row>
    <row r="100" spans="1:14" ht="39" hidden="1" customHeight="1" x14ac:dyDescent="0.2">
      <c r="A100" s="7" t="s">
        <v>228</v>
      </c>
      <c r="B100" s="9" t="s">
        <v>162</v>
      </c>
      <c r="C100" s="7" t="s">
        <v>31</v>
      </c>
      <c r="D100" s="7" t="s">
        <v>163</v>
      </c>
      <c r="E100" s="8" t="s">
        <v>66</v>
      </c>
      <c r="F100" s="9">
        <v>1.39</v>
      </c>
      <c r="G100" s="10">
        <v>635.66999999999996</v>
      </c>
      <c r="H100" s="10">
        <v>6.13</v>
      </c>
      <c r="I100" s="10">
        <v>762.77</v>
      </c>
      <c r="J100" s="10">
        <f t="shared" si="34"/>
        <v>768.9</v>
      </c>
      <c r="K100" s="10">
        <f t="shared" si="35"/>
        <v>8.52</v>
      </c>
      <c r="L100" s="10">
        <f t="shared" si="36"/>
        <v>1060.25</v>
      </c>
      <c r="M100" s="10">
        <f t="shared" si="37"/>
        <v>1068.77</v>
      </c>
      <c r="N100" s="11">
        <f t="shared" si="21"/>
        <v>1.3389031782383472E-4</v>
      </c>
    </row>
    <row r="101" spans="1:14" ht="24" hidden="1" customHeight="1" x14ac:dyDescent="0.2">
      <c r="A101" s="7" t="s">
        <v>229</v>
      </c>
      <c r="B101" s="9" t="s">
        <v>165</v>
      </c>
      <c r="C101" s="7" t="s">
        <v>31</v>
      </c>
      <c r="D101" s="7" t="s">
        <v>166</v>
      </c>
      <c r="E101" s="8" t="s">
        <v>66</v>
      </c>
      <c r="F101" s="9">
        <v>1.39</v>
      </c>
      <c r="G101" s="10">
        <v>3.19</v>
      </c>
      <c r="H101" s="10">
        <v>2.77</v>
      </c>
      <c r="I101" s="10">
        <v>1.08</v>
      </c>
      <c r="J101" s="10">
        <f t="shared" si="34"/>
        <v>3.85</v>
      </c>
      <c r="K101" s="10">
        <f t="shared" si="35"/>
        <v>3.85</v>
      </c>
      <c r="L101" s="10">
        <f t="shared" si="36"/>
        <v>1.4999999999999996</v>
      </c>
      <c r="M101" s="10">
        <f t="shared" si="37"/>
        <v>5.35</v>
      </c>
      <c r="N101" s="11">
        <f t="shared" si="21"/>
        <v>6.7022203126726583E-7</v>
      </c>
    </row>
    <row r="102" spans="1:14" ht="26.1" hidden="1" customHeight="1" x14ac:dyDescent="0.2">
      <c r="A102" s="7" t="s">
        <v>230</v>
      </c>
      <c r="B102" s="9" t="s">
        <v>168</v>
      </c>
      <c r="C102" s="7" t="s">
        <v>31</v>
      </c>
      <c r="D102" s="7" t="s">
        <v>169</v>
      </c>
      <c r="E102" s="8" t="s">
        <v>119</v>
      </c>
      <c r="F102" s="9">
        <v>114.42</v>
      </c>
      <c r="G102" s="10">
        <v>0.62</v>
      </c>
      <c r="H102" s="10">
        <v>0</v>
      </c>
      <c r="I102" s="10">
        <v>0.74</v>
      </c>
      <c r="J102" s="10">
        <f t="shared" si="34"/>
        <v>0.74</v>
      </c>
      <c r="K102" s="10">
        <f t="shared" si="35"/>
        <v>0</v>
      </c>
      <c r="L102" s="10">
        <f t="shared" si="36"/>
        <v>84.67</v>
      </c>
      <c r="M102" s="10">
        <f t="shared" si="37"/>
        <v>84.67</v>
      </c>
      <c r="N102" s="11">
        <f t="shared" si="21"/>
        <v>1.0607046614467178E-5</v>
      </c>
    </row>
    <row r="103" spans="1:14" ht="24" hidden="1" customHeight="1" x14ac:dyDescent="0.2">
      <c r="A103" s="3" t="s">
        <v>231</v>
      </c>
      <c r="B103" s="3"/>
      <c r="C103" s="3"/>
      <c r="D103" s="3" t="s">
        <v>232</v>
      </c>
      <c r="E103" s="3"/>
      <c r="F103" s="4"/>
      <c r="G103" s="3"/>
      <c r="H103" s="3"/>
      <c r="I103" s="3"/>
      <c r="J103" s="3"/>
      <c r="K103" s="3"/>
      <c r="L103" s="3"/>
      <c r="M103" s="5">
        <v>3783564.81</v>
      </c>
      <c r="N103" s="6">
        <f t="shared" si="21"/>
        <v>0.4739866340915041</v>
      </c>
    </row>
    <row r="104" spans="1:14" ht="24" hidden="1" customHeight="1" x14ac:dyDescent="0.2">
      <c r="A104" s="3" t="s">
        <v>233</v>
      </c>
      <c r="B104" s="3"/>
      <c r="C104" s="3"/>
      <c r="D104" s="3" t="s">
        <v>234</v>
      </c>
      <c r="E104" s="3"/>
      <c r="F104" s="4"/>
      <c r="G104" s="3"/>
      <c r="H104" s="3"/>
      <c r="I104" s="3"/>
      <c r="J104" s="3"/>
      <c r="K104" s="3"/>
      <c r="L104" s="3"/>
      <c r="M104" s="5">
        <v>2262645.84</v>
      </c>
      <c r="N104" s="6">
        <f t="shared" si="21"/>
        <v>0.28345328802303343</v>
      </c>
    </row>
    <row r="105" spans="1:14" ht="39" hidden="1" customHeight="1" x14ac:dyDescent="0.2">
      <c r="A105" s="7" t="s">
        <v>235</v>
      </c>
      <c r="B105" s="9" t="s">
        <v>152</v>
      </c>
      <c r="C105" s="7" t="s">
        <v>31</v>
      </c>
      <c r="D105" s="7" t="s">
        <v>153</v>
      </c>
      <c r="E105" s="8" t="s">
        <v>52</v>
      </c>
      <c r="F105" s="9">
        <v>2109.54</v>
      </c>
      <c r="G105" s="10">
        <v>163.47999999999999</v>
      </c>
      <c r="H105" s="10">
        <v>33.909999999999997</v>
      </c>
      <c r="I105" s="10">
        <v>163.83000000000001</v>
      </c>
      <c r="J105" s="10">
        <f t="shared" ref="J105:J119" si="38">TRUNC(G105 * (1 + 20.96 / 100), 2)</f>
        <v>197.74</v>
      </c>
      <c r="K105" s="10">
        <f t="shared" ref="K105:K119" si="39">TRUNC(F105 * H105, 2)</f>
        <v>71534.5</v>
      </c>
      <c r="L105" s="10">
        <f t="shared" ref="L105:L119" si="40">M105 - K105</f>
        <v>345605.93</v>
      </c>
      <c r="M105" s="10">
        <f t="shared" ref="M105:M119" si="41">TRUNC(F105 * J105, 2)</f>
        <v>417140.43</v>
      </c>
      <c r="N105" s="11">
        <f t="shared" si="21"/>
        <v>5.2257328283794528E-2</v>
      </c>
    </row>
    <row r="106" spans="1:14" ht="26.1" hidden="1" customHeight="1" x14ac:dyDescent="0.2">
      <c r="A106" s="7" t="s">
        <v>236</v>
      </c>
      <c r="B106" s="9" t="s">
        <v>155</v>
      </c>
      <c r="C106" s="7" t="s">
        <v>31</v>
      </c>
      <c r="D106" s="7" t="s">
        <v>156</v>
      </c>
      <c r="E106" s="8" t="s">
        <v>157</v>
      </c>
      <c r="F106" s="9">
        <v>37968.800000000003</v>
      </c>
      <c r="G106" s="10">
        <v>12.24</v>
      </c>
      <c r="H106" s="10">
        <v>5.64</v>
      </c>
      <c r="I106" s="10">
        <v>9.16</v>
      </c>
      <c r="J106" s="10">
        <f t="shared" si="38"/>
        <v>14.8</v>
      </c>
      <c r="K106" s="10">
        <f t="shared" si="39"/>
        <v>214144.03</v>
      </c>
      <c r="L106" s="10">
        <f t="shared" si="40"/>
        <v>347794.20999999996</v>
      </c>
      <c r="M106" s="10">
        <f t="shared" si="41"/>
        <v>561938.24</v>
      </c>
      <c r="N106" s="11">
        <f t="shared" si="21"/>
        <v>7.0396895076551835E-2</v>
      </c>
    </row>
    <row r="107" spans="1:14" ht="26.1" hidden="1" customHeight="1" x14ac:dyDescent="0.2">
      <c r="A107" s="7" t="s">
        <v>237</v>
      </c>
      <c r="B107" s="9" t="s">
        <v>238</v>
      </c>
      <c r="C107" s="7" t="s">
        <v>31</v>
      </c>
      <c r="D107" s="7" t="s">
        <v>239</v>
      </c>
      <c r="E107" s="8" t="s">
        <v>240</v>
      </c>
      <c r="F107" s="9">
        <v>120</v>
      </c>
      <c r="G107" s="10">
        <v>1144.3800000000001</v>
      </c>
      <c r="H107" s="10">
        <v>40.159999999999997</v>
      </c>
      <c r="I107" s="10">
        <v>1344.08</v>
      </c>
      <c r="J107" s="10">
        <f t="shared" si="38"/>
        <v>1384.24</v>
      </c>
      <c r="K107" s="10">
        <f t="shared" si="39"/>
        <v>4819.2</v>
      </c>
      <c r="L107" s="10">
        <f t="shared" si="40"/>
        <v>161289.59999999998</v>
      </c>
      <c r="M107" s="10">
        <f t="shared" si="41"/>
        <v>166108.79999999999</v>
      </c>
      <c r="N107" s="11">
        <f t="shared" si="21"/>
        <v>2.0809304177078131E-2</v>
      </c>
    </row>
    <row r="108" spans="1:14" ht="26.1" hidden="1" customHeight="1" x14ac:dyDescent="0.2">
      <c r="A108" s="7" t="s">
        <v>241</v>
      </c>
      <c r="B108" s="9" t="s">
        <v>242</v>
      </c>
      <c r="C108" s="7" t="s">
        <v>31</v>
      </c>
      <c r="D108" s="7" t="s">
        <v>243</v>
      </c>
      <c r="E108" s="8" t="s">
        <v>157</v>
      </c>
      <c r="F108" s="9">
        <v>13543.6</v>
      </c>
      <c r="G108" s="10">
        <v>13.23</v>
      </c>
      <c r="H108" s="10">
        <v>0.38</v>
      </c>
      <c r="I108" s="10">
        <v>15.62</v>
      </c>
      <c r="J108" s="10">
        <f t="shared" si="38"/>
        <v>16</v>
      </c>
      <c r="K108" s="10">
        <f t="shared" si="39"/>
        <v>5146.5600000000004</v>
      </c>
      <c r="L108" s="10">
        <f t="shared" si="40"/>
        <v>211551.04</v>
      </c>
      <c r="M108" s="10">
        <f t="shared" si="41"/>
        <v>216697.60000000001</v>
      </c>
      <c r="N108" s="11">
        <f t="shared" si="21"/>
        <v>2.7146823484624574E-2</v>
      </c>
    </row>
    <row r="109" spans="1:14" ht="39" hidden="1" customHeight="1" x14ac:dyDescent="0.2">
      <c r="A109" s="7" t="s">
        <v>244</v>
      </c>
      <c r="B109" s="9" t="s">
        <v>245</v>
      </c>
      <c r="C109" s="7" t="s">
        <v>31</v>
      </c>
      <c r="D109" s="7" t="s">
        <v>246</v>
      </c>
      <c r="E109" s="8" t="s">
        <v>111</v>
      </c>
      <c r="F109" s="9">
        <v>1464.6</v>
      </c>
      <c r="G109" s="10">
        <v>104.92</v>
      </c>
      <c r="H109" s="10">
        <v>12.11</v>
      </c>
      <c r="I109" s="10">
        <v>114.8</v>
      </c>
      <c r="J109" s="10">
        <f t="shared" si="38"/>
        <v>126.91</v>
      </c>
      <c r="K109" s="10">
        <f t="shared" si="39"/>
        <v>17736.3</v>
      </c>
      <c r="L109" s="10">
        <f t="shared" si="40"/>
        <v>168136.08000000002</v>
      </c>
      <c r="M109" s="10">
        <f t="shared" si="41"/>
        <v>185872.38</v>
      </c>
      <c r="N109" s="11">
        <f t="shared" si="21"/>
        <v>2.3285189547678713E-2</v>
      </c>
    </row>
    <row r="110" spans="1:14" ht="39" hidden="1" customHeight="1" x14ac:dyDescent="0.2">
      <c r="A110" s="7" t="s">
        <v>247</v>
      </c>
      <c r="B110" s="9" t="s">
        <v>248</v>
      </c>
      <c r="C110" s="7" t="s">
        <v>31</v>
      </c>
      <c r="D110" s="7" t="s">
        <v>249</v>
      </c>
      <c r="E110" s="8" t="s">
        <v>66</v>
      </c>
      <c r="F110" s="9">
        <v>237.13</v>
      </c>
      <c r="G110" s="10">
        <v>470.87</v>
      </c>
      <c r="H110" s="10">
        <v>8.0299999999999994</v>
      </c>
      <c r="I110" s="10">
        <v>561.53</v>
      </c>
      <c r="J110" s="10">
        <f t="shared" si="38"/>
        <v>569.55999999999995</v>
      </c>
      <c r="K110" s="10">
        <f t="shared" si="39"/>
        <v>1904.15</v>
      </c>
      <c r="L110" s="10">
        <f t="shared" si="40"/>
        <v>133155.61000000002</v>
      </c>
      <c r="M110" s="10">
        <f t="shared" si="41"/>
        <v>135059.76</v>
      </c>
      <c r="N110" s="11">
        <f t="shared" si="21"/>
        <v>1.6919631156947557E-2</v>
      </c>
    </row>
    <row r="111" spans="1:14" ht="39" hidden="1" customHeight="1" x14ac:dyDescent="0.2">
      <c r="A111" s="7" t="s">
        <v>250</v>
      </c>
      <c r="B111" s="9" t="s">
        <v>162</v>
      </c>
      <c r="C111" s="7" t="s">
        <v>31</v>
      </c>
      <c r="D111" s="7" t="s">
        <v>163</v>
      </c>
      <c r="E111" s="8" t="s">
        <v>66</v>
      </c>
      <c r="F111" s="9">
        <v>237.13</v>
      </c>
      <c r="G111" s="10">
        <v>635.66999999999996</v>
      </c>
      <c r="H111" s="10">
        <v>6.13</v>
      </c>
      <c r="I111" s="10">
        <v>762.77</v>
      </c>
      <c r="J111" s="10">
        <f t="shared" si="38"/>
        <v>768.9</v>
      </c>
      <c r="K111" s="10">
        <f t="shared" si="39"/>
        <v>1453.6</v>
      </c>
      <c r="L111" s="10">
        <f t="shared" si="40"/>
        <v>180875.65</v>
      </c>
      <c r="M111" s="10">
        <f t="shared" si="41"/>
        <v>182329.25</v>
      </c>
      <c r="N111" s="11">
        <f t="shared" si="21"/>
        <v>2.284132341952096E-2</v>
      </c>
    </row>
    <row r="112" spans="1:14" ht="24" hidden="1" customHeight="1" x14ac:dyDescent="0.2">
      <c r="A112" s="7" t="s">
        <v>251</v>
      </c>
      <c r="B112" s="9" t="s">
        <v>165</v>
      </c>
      <c r="C112" s="7" t="s">
        <v>31</v>
      </c>
      <c r="D112" s="7" t="s">
        <v>166</v>
      </c>
      <c r="E112" s="8" t="s">
        <v>66</v>
      </c>
      <c r="F112" s="9">
        <v>237.13</v>
      </c>
      <c r="G112" s="10">
        <v>3.19</v>
      </c>
      <c r="H112" s="10">
        <v>2.77</v>
      </c>
      <c r="I112" s="10">
        <v>1.08</v>
      </c>
      <c r="J112" s="10">
        <f t="shared" si="38"/>
        <v>3.85</v>
      </c>
      <c r="K112" s="10">
        <f t="shared" si="39"/>
        <v>656.85</v>
      </c>
      <c r="L112" s="10">
        <f t="shared" si="40"/>
        <v>256.10000000000002</v>
      </c>
      <c r="M112" s="10">
        <f t="shared" si="41"/>
        <v>912.95</v>
      </c>
      <c r="N112" s="11">
        <f t="shared" si="21"/>
        <v>1.1436994456924307E-4</v>
      </c>
    </row>
    <row r="113" spans="1:14" ht="26.1" hidden="1" customHeight="1" x14ac:dyDescent="0.2">
      <c r="A113" s="7" t="s">
        <v>252</v>
      </c>
      <c r="B113" s="9" t="s">
        <v>168</v>
      </c>
      <c r="C113" s="7" t="s">
        <v>31</v>
      </c>
      <c r="D113" s="7" t="s">
        <v>169</v>
      </c>
      <c r="E113" s="8" t="s">
        <v>119</v>
      </c>
      <c r="F113" s="9">
        <v>19520.32</v>
      </c>
      <c r="G113" s="10">
        <v>0.62</v>
      </c>
      <c r="H113" s="10">
        <v>0</v>
      </c>
      <c r="I113" s="10">
        <v>0.74</v>
      </c>
      <c r="J113" s="10">
        <f t="shared" si="38"/>
        <v>0.74</v>
      </c>
      <c r="K113" s="10">
        <f t="shared" si="39"/>
        <v>0</v>
      </c>
      <c r="L113" s="10">
        <f t="shared" si="40"/>
        <v>14445.03</v>
      </c>
      <c r="M113" s="10">
        <f t="shared" si="41"/>
        <v>14445.03</v>
      </c>
      <c r="N113" s="11">
        <f t="shared" si="21"/>
        <v>1.8096032426759988E-3</v>
      </c>
    </row>
    <row r="114" spans="1:14" ht="26.1" hidden="1" customHeight="1" x14ac:dyDescent="0.2">
      <c r="A114" s="7" t="s">
        <v>253</v>
      </c>
      <c r="B114" s="9" t="s">
        <v>254</v>
      </c>
      <c r="C114" s="7" t="s">
        <v>31</v>
      </c>
      <c r="D114" s="7" t="s">
        <v>255</v>
      </c>
      <c r="E114" s="8" t="s">
        <v>256</v>
      </c>
      <c r="F114" s="9">
        <v>200</v>
      </c>
      <c r="G114" s="10">
        <v>86.91</v>
      </c>
      <c r="H114" s="10">
        <v>4.88</v>
      </c>
      <c r="I114" s="10">
        <v>100.24</v>
      </c>
      <c r="J114" s="10">
        <f t="shared" si="38"/>
        <v>105.12</v>
      </c>
      <c r="K114" s="10">
        <f t="shared" si="39"/>
        <v>976</v>
      </c>
      <c r="L114" s="10">
        <f t="shared" si="40"/>
        <v>20048</v>
      </c>
      <c r="M114" s="10">
        <f t="shared" si="41"/>
        <v>21024</v>
      </c>
      <c r="N114" s="11">
        <f t="shared" si="21"/>
        <v>2.6337846701613081E-3</v>
      </c>
    </row>
    <row r="115" spans="1:14" ht="26.1" hidden="1" customHeight="1" x14ac:dyDescent="0.2">
      <c r="A115" s="7" t="s">
        <v>257</v>
      </c>
      <c r="B115" s="9" t="s">
        <v>258</v>
      </c>
      <c r="C115" s="7" t="s">
        <v>31</v>
      </c>
      <c r="D115" s="7" t="s">
        <v>259</v>
      </c>
      <c r="E115" s="8" t="s">
        <v>66</v>
      </c>
      <c r="F115" s="9">
        <v>807.6</v>
      </c>
      <c r="G115" s="10">
        <v>160.01</v>
      </c>
      <c r="H115" s="10">
        <v>57.12</v>
      </c>
      <c r="I115" s="10">
        <v>136.41999999999999</v>
      </c>
      <c r="J115" s="10">
        <f t="shared" si="38"/>
        <v>193.54</v>
      </c>
      <c r="K115" s="10">
        <f t="shared" si="39"/>
        <v>46130.11</v>
      </c>
      <c r="L115" s="10">
        <f t="shared" si="40"/>
        <v>110172.79</v>
      </c>
      <c r="M115" s="10">
        <f t="shared" si="41"/>
        <v>156302.9</v>
      </c>
      <c r="N115" s="11">
        <f t="shared" si="21"/>
        <v>1.9580868622610152E-2</v>
      </c>
    </row>
    <row r="116" spans="1:14" ht="39" hidden="1" customHeight="1" x14ac:dyDescent="0.2">
      <c r="A116" s="7" t="s">
        <v>260</v>
      </c>
      <c r="B116" s="9" t="s">
        <v>261</v>
      </c>
      <c r="C116" s="7" t="s">
        <v>31</v>
      </c>
      <c r="D116" s="7" t="s">
        <v>262</v>
      </c>
      <c r="E116" s="8" t="s">
        <v>240</v>
      </c>
      <c r="F116" s="9">
        <v>20</v>
      </c>
      <c r="G116" s="10">
        <v>3401.22</v>
      </c>
      <c r="H116" s="10">
        <v>60.07</v>
      </c>
      <c r="I116" s="10">
        <v>4054.04</v>
      </c>
      <c r="J116" s="10">
        <f t="shared" si="38"/>
        <v>4114.1099999999997</v>
      </c>
      <c r="K116" s="10">
        <f t="shared" si="39"/>
        <v>1201.4000000000001</v>
      </c>
      <c r="L116" s="10">
        <f t="shared" si="40"/>
        <v>81080.800000000003</v>
      </c>
      <c r="M116" s="10">
        <f t="shared" si="41"/>
        <v>82282.2</v>
      </c>
      <c r="N116" s="11">
        <f t="shared" si="21"/>
        <v>1.0307914620773724E-2</v>
      </c>
    </row>
    <row r="117" spans="1:14" ht="26.1" hidden="1" customHeight="1" x14ac:dyDescent="0.2">
      <c r="A117" s="7" t="s">
        <v>263</v>
      </c>
      <c r="B117" s="9" t="s">
        <v>264</v>
      </c>
      <c r="C117" s="7" t="s">
        <v>31</v>
      </c>
      <c r="D117" s="7" t="s">
        <v>265</v>
      </c>
      <c r="E117" s="8" t="s">
        <v>240</v>
      </c>
      <c r="F117" s="9">
        <v>20</v>
      </c>
      <c r="G117" s="10">
        <v>4288.84</v>
      </c>
      <c r="H117" s="10">
        <v>84.1</v>
      </c>
      <c r="I117" s="10">
        <v>5103.68</v>
      </c>
      <c r="J117" s="10">
        <f t="shared" si="38"/>
        <v>5187.78</v>
      </c>
      <c r="K117" s="10">
        <f t="shared" si="39"/>
        <v>1682</v>
      </c>
      <c r="L117" s="10">
        <f t="shared" si="40"/>
        <v>102073.60000000001</v>
      </c>
      <c r="M117" s="10">
        <f t="shared" si="41"/>
        <v>103755.6</v>
      </c>
      <c r="N117" s="11">
        <f t="shared" si="21"/>
        <v>1.2997997941561482E-2</v>
      </c>
    </row>
    <row r="118" spans="1:14" ht="39" hidden="1" customHeight="1" x14ac:dyDescent="0.2">
      <c r="A118" s="7" t="s">
        <v>266</v>
      </c>
      <c r="B118" s="9" t="s">
        <v>267</v>
      </c>
      <c r="C118" s="7" t="s">
        <v>31</v>
      </c>
      <c r="D118" s="7" t="s">
        <v>268</v>
      </c>
      <c r="E118" s="8" t="s">
        <v>129</v>
      </c>
      <c r="F118" s="9">
        <v>1211.4000000000001</v>
      </c>
      <c r="G118" s="10">
        <v>1.66</v>
      </c>
      <c r="H118" s="10">
        <v>0</v>
      </c>
      <c r="I118" s="10">
        <v>2</v>
      </c>
      <c r="J118" s="10">
        <f t="shared" si="38"/>
        <v>2</v>
      </c>
      <c r="K118" s="10">
        <f t="shared" si="39"/>
        <v>0</v>
      </c>
      <c r="L118" s="10">
        <f t="shared" si="40"/>
        <v>2422.8000000000002</v>
      </c>
      <c r="M118" s="10">
        <f t="shared" si="41"/>
        <v>2422.8000000000002</v>
      </c>
      <c r="N118" s="11">
        <f t="shared" si="21"/>
        <v>3.0351662380454799E-4</v>
      </c>
    </row>
    <row r="119" spans="1:14" ht="26.1" hidden="1" customHeight="1" x14ac:dyDescent="0.2">
      <c r="A119" s="7" t="s">
        <v>269</v>
      </c>
      <c r="B119" s="9" t="s">
        <v>270</v>
      </c>
      <c r="C119" s="7" t="s">
        <v>31</v>
      </c>
      <c r="D119" s="7" t="s">
        <v>271</v>
      </c>
      <c r="E119" s="8" t="s">
        <v>119</v>
      </c>
      <c r="F119" s="9">
        <v>18171</v>
      </c>
      <c r="G119" s="10">
        <v>0.75</v>
      </c>
      <c r="H119" s="10">
        <v>0</v>
      </c>
      <c r="I119" s="10">
        <v>0.9</v>
      </c>
      <c r="J119" s="10">
        <f t="shared" si="38"/>
        <v>0.9</v>
      </c>
      <c r="K119" s="10">
        <f t="shared" si="39"/>
        <v>0</v>
      </c>
      <c r="L119" s="10">
        <f t="shared" si="40"/>
        <v>16353.9</v>
      </c>
      <c r="M119" s="10">
        <f t="shared" si="41"/>
        <v>16353.9</v>
      </c>
      <c r="N119" s="11">
        <f t="shared" si="21"/>
        <v>2.0487372106806987E-3</v>
      </c>
    </row>
    <row r="120" spans="1:14" ht="24" hidden="1" customHeight="1" x14ac:dyDescent="0.2">
      <c r="A120" s="3" t="s">
        <v>272</v>
      </c>
      <c r="B120" s="3"/>
      <c r="C120" s="3"/>
      <c r="D120" s="3" t="s">
        <v>273</v>
      </c>
      <c r="E120" s="3"/>
      <c r="F120" s="4"/>
      <c r="G120" s="3"/>
      <c r="H120" s="3"/>
      <c r="I120" s="3"/>
      <c r="J120" s="3"/>
      <c r="K120" s="3"/>
      <c r="L120" s="3"/>
      <c r="M120" s="5">
        <v>528834.47</v>
      </c>
      <c r="N120" s="6">
        <f t="shared" si="21"/>
        <v>6.6249815455616437E-2</v>
      </c>
    </row>
    <row r="121" spans="1:14" ht="39" hidden="1" customHeight="1" x14ac:dyDescent="0.2">
      <c r="A121" s="7" t="s">
        <v>274</v>
      </c>
      <c r="B121" s="9" t="s">
        <v>152</v>
      </c>
      <c r="C121" s="7" t="s">
        <v>31</v>
      </c>
      <c r="D121" s="7" t="s">
        <v>153</v>
      </c>
      <c r="E121" s="8" t="s">
        <v>52</v>
      </c>
      <c r="F121" s="9">
        <v>999.19</v>
      </c>
      <c r="G121" s="10">
        <v>163.47999999999999</v>
      </c>
      <c r="H121" s="10">
        <v>33.909999999999997</v>
      </c>
      <c r="I121" s="10">
        <v>163.83000000000001</v>
      </c>
      <c r="J121" s="10">
        <f t="shared" ref="J121:J128" si="42">TRUNC(G121 * (1 + 20.96 / 100), 2)</f>
        <v>197.74</v>
      </c>
      <c r="K121" s="10">
        <f t="shared" ref="K121:K128" si="43">TRUNC(F121 * H121, 2)</f>
        <v>33882.53</v>
      </c>
      <c r="L121" s="10">
        <f t="shared" ref="L121:L128" si="44">M121 - K121</f>
        <v>163697.29999999999</v>
      </c>
      <c r="M121" s="10">
        <f t="shared" ref="M121:M128" si="45">TRUNC(F121 * J121, 2)</f>
        <v>197579.83</v>
      </c>
      <c r="N121" s="11">
        <f t="shared" si="21"/>
        <v>2.475184205608244E-2</v>
      </c>
    </row>
    <row r="122" spans="1:14" ht="26.1" hidden="1" customHeight="1" x14ac:dyDescent="0.2">
      <c r="A122" s="7" t="s">
        <v>275</v>
      </c>
      <c r="B122" s="9" t="s">
        <v>155</v>
      </c>
      <c r="C122" s="7" t="s">
        <v>31</v>
      </c>
      <c r="D122" s="7" t="s">
        <v>156</v>
      </c>
      <c r="E122" s="8" t="s">
        <v>157</v>
      </c>
      <c r="F122" s="9">
        <v>15963.84</v>
      </c>
      <c r="G122" s="10">
        <v>12.24</v>
      </c>
      <c r="H122" s="10">
        <v>5.64</v>
      </c>
      <c r="I122" s="10">
        <v>9.16</v>
      </c>
      <c r="J122" s="10">
        <f t="shared" si="42"/>
        <v>14.8</v>
      </c>
      <c r="K122" s="10">
        <f t="shared" si="43"/>
        <v>90036.05</v>
      </c>
      <c r="L122" s="10">
        <f t="shared" si="44"/>
        <v>146228.77999999997</v>
      </c>
      <c r="M122" s="10">
        <f t="shared" si="45"/>
        <v>236264.83</v>
      </c>
      <c r="N122" s="11">
        <f t="shared" si="21"/>
        <v>2.9598111080301914E-2</v>
      </c>
    </row>
    <row r="123" spans="1:14" ht="39" hidden="1" customHeight="1" x14ac:dyDescent="0.2">
      <c r="A123" s="7" t="s">
        <v>276</v>
      </c>
      <c r="B123" s="9" t="s">
        <v>159</v>
      </c>
      <c r="C123" s="7" t="s">
        <v>31</v>
      </c>
      <c r="D123" s="7" t="s">
        <v>160</v>
      </c>
      <c r="E123" s="8" t="s">
        <v>66</v>
      </c>
      <c r="F123" s="9">
        <v>58.64</v>
      </c>
      <c r="G123" s="10">
        <v>417.45</v>
      </c>
      <c r="H123" s="10">
        <v>6.83</v>
      </c>
      <c r="I123" s="10">
        <v>498.11</v>
      </c>
      <c r="J123" s="10">
        <f t="shared" si="42"/>
        <v>504.94</v>
      </c>
      <c r="K123" s="10">
        <f t="shared" si="43"/>
        <v>400.51</v>
      </c>
      <c r="L123" s="10">
        <f t="shared" si="44"/>
        <v>29209.170000000002</v>
      </c>
      <c r="M123" s="10">
        <f t="shared" si="45"/>
        <v>29609.68</v>
      </c>
      <c r="N123" s="11">
        <f t="shared" si="21"/>
        <v>3.7093569859390162E-3</v>
      </c>
    </row>
    <row r="124" spans="1:14" ht="39" hidden="1" customHeight="1" x14ac:dyDescent="0.2">
      <c r="A124" s="7" t="s">
        <v>277</v>
      </c>
      <c r="B124" s="9" t="s">
        <v>162</v>
      </c>
      <c r="C124" s="7" t="s">
        <v>31</v>
      </c>
      <c r="D124" s="7" t="s">
        <v>163</v>
      </c>
      <c r="E124" s="8" t="s">
        <v>66</v>
      </c>
      <c r="F124" s="9">
        <v>58.64</v>
      </c>
      <c r="G124" s="10">
        <v>635.66999999999996</v>
      </c>
      <c r="H124" s="10">
        <v>6.13</v>
      </c>
      <c r="I124" s="10">
        <v>762.77</v>
      </c>
      <c r="J124" s="10">
        <f t="shared" si="42"/>
        <v>768.9</v>
      </c>
      <c r="K124" s="10">
        <f t="shared" si="43"/>
        <v>359.46</v>
      </c>
      <c r="L124" s="10">
        <f t="shared" si="44"/>
        <v>44728.83</v>
      </c>
      <c r="M124" s="10">
        <f t="shared" si="45"/>
        <v>45088.29</v>
      </c>
      <c r="N124" s="11">
        <f t="shared" si="21"/>
        <v>5.6484421140500091E-3</v>
      </c>
    </row>
    <row r="125" spans="1:14" ht="24" hidden="1" customHeight="1" x14ac:dyDescent="0.2">
      <c r="A125" s="7" t="s">
        <v>278</v>
      </c>
      <c r="B125" s="9" t="s">
        <v>165</v>
      </c>
      <c r="C125" s="7" t="s">
        <v>31</v>
      </c>
      <c r="D125" s="7" t="s">
        <v>166</v>
      </c>
      <c r="E125" s="8" t="s">
        <v>66</v>
      </c>
      <c r="F125" s="9">
        <v>58.64</v>
      </c>
      <c r="G125" s="10">
        <v>3.19</v>
      </c>
      <c r="H125" s="10">
        <v>2.77</v>
      </c>
      <c r="I125" s="10">
        <v>1.08</v>
      </c>
      <c r="J125" s="10">
        <f t="shared" si="42"/>
        <v>3.85</v>
      </c>
      <c r="K125" s="10">
        <f t="shared" si="43"/>
        <v>162.43</v>
      </c>
      <c r="L125" s="10">
        <f t="shared" si="44"/>
        <v>63.329999999999984</v>
      </c>
      <c r="M125" s="10">
        <f t="shared" si="45"/>
        <v>225.76</v>
      </c>
      <c r="N125" s="11">
        <f t="shared" si="21"/>
        <v>2.8282116968018304E-5</v>
      </c>
    </row>
    <row r="126" spans="1:14" ht="26.1" hidden="1" customHeight="1" x14ac:dyDescent="0.2">
      <c r="A126" s="7" t="s">
        <v>279</v>
      </c>
      <c r="B126" s="9" t="s">
        <v>168</v>
      </c>
      <c r="C126" s="7" t="s">
        <v>31</v>
      </c>
      <c r="D126" s="7" t="s">
        <v>169</v>
      </c>
      <c r="E126" s="8" t="s">
        <v>119</v>
      </c>
      <c r="F126" s="9">
        <v>4827.1899999999996</v>
      </c>
      <c r="G126" s="10">
        <v>0.62</v>
      </c>
      <c r="H126" s="10">
        <v>0</v>
      </c>
      <c r="I126" s="10">
        <v>0.74</v>
      </c>
      <c r="J126" s="10">
        <f t="shared" si="42"/>
        <v>0.74</v>
      </c>
      <c r="K126" s="10">
        <f t="shared" si="43"/>
        <v>0</v>
      </c>
      <c r="L126" s="10">
        <f t="shared" si="44"/>
        <v>3572.12</v>
      </c>
      <c r="M126" s="10">
        <f t="shared" si="45"/>
        <v>3572.12</v>
      </c>
      <c r="N126" s="11">
        <f t="shared" si="21"/>
        <v>4.4749785464120106E-4</v>
      </c>
    </row>
    <row r="127" spans="1:14" ht="39" hidden="1" customHeight="1" x14ac:dyDescent="0.2">
      <c r="A127" s="7" t="s">
        <v>280</v>
      </c>
      <c r="B127" s="9" t="s">
        <v>281</v>
      </c>
      <c r="C127" s="7" t="s">
        <v>31</v>
      </c>
      <c r="D127" s="7" t="s">
        <v>282</v>
      </c>
      <c r="E127" s="8" t="s">
        <v>129</v>
      </c>
      <c r="F127" s="9">
        <v>146.6</v>
      </c>
      <c r="G127" s="10">
        <v>32.11</v>
      </c>
      <c r="H127" s="10">
        <v>12.63</v>
      </c>
      <c r="I127" s="10">
        <v>26.21</v>
      </c>
      <c r="J127" s="10">
        <f t="shared" si="42"/>
        <v>38.840000000000003</v>
      </c>
      <c r="K127" s="10">
        <f t="shared" si="43"/>
        <v>1851.55</v>
      </c>
      <c r="L127" s="10">
        <f t="shared" si="44"/>
        <v>3842.3899999999994</v>
      </c>
      <c r="M127" s="10">
        <f t="shared" si="45"/>
        <v>5693.94</v>
      </c>
      <c r="N127" s="11">
        <f t="shared" si="21"/>
        <v>7.1330916499325893E-4</v>
      </c>
    </row>
    <row r="128" spans="1:14" ht="26.1" hidden="1" customHeight="1" x14ac:dyDescent="0.2">
      <c r="A128" s="7" t="s">
        <v>283</v>
      </c>
      <c r="B128" s="9" t="s">
        <v>284</v>
      </c>
      <c r="C128" s="7" t="s">
        <v>31</v>
      </c>
      <c r="D128" s="7" t="s">
        <v>285</v>
      </c>
      <c r="E128" s="8" t="s">
        <v>129</v>
      </c>
      <c r="F128" s="9">
        <v>146.6</v>
      </c>
      <c r="G128" s="10">
        <v>60.91</v>
      </c>
      <c r="H128" s="10">
        <v>7.15</v>
      </c>
      <c r="I128" s="10">
        <v>66.52</v>
      </c>
      <c r="J128" s="10">
        <f t="shared" si="42"/>
        <v>73.67</v>
      </c>
      <c r="K128" s="10">
        <f t="shared" si="43"/>
        <v>1048.19</v>
      </c>
      <c r="L128" s="10">
        <f t="shared" si="44"/>
        <v>9751.83</v>
      </c>
      <c r="M128" s="10">
        <f t="shared" si="45"/>
        <v>10800.02</v>
      </c>
      <c r="N128" s="11">
        <f t="shared" si="21"/>
        <v>1.3529740826405789E-3</v>
      </c>
    </row>
    <row r="129" spans="1:14" ht="24" hidden="1" customHeight="1" x14ac:dyDescent="0.2">
      <c r="A129" s="3" t="s">
        <v>286</v>
      </c>
      <c r="B129" s="3"/>
      <c r="C129" s="3"/>
      <c r="D129" s="3" t="s">
        <v>287</v>
      </c>
      <c r="E129" s="3"/>
      <c r="F129" s="4"/>
      <c r="G129" s="3"/>
      <c r="H129" s="3"/>
      <c r="I129" s="3"/>
      <c r="J129" s="3"/>
      <c r="K129" s="3"/>
      <c r="L129" s="3"/>
      <c r="M129" s="5">
        <v>111970.36</v>
      </c>
      <c r="N129" s="6">
        <f t="shared" si="21"/>
        <v>1.4027103200173273E-2</v>
      </c>
    </row>
    <row r="130" spans="1:14" ht="39" hidden="1" customHeight="1" x14ac:dyDescent="0.2">
      <c r="A130" s="7" t="s">
        <v>288</v>
      </c>
      <c r="B130" s="9" t="s">
        <v>152</v>
      </c>
      <c r="C130" s="7" t="s">
        <v>31</v>
      </c>
      <c r="D130" s="7" t="s">
        <v>153</v>
      </c>
      <c r="E130" s="8" t="s">
        <v>52</v>
      </c>
      <c r="F130" s="9">
        <v>130.68</v>
      </c>
      <c r="G130" s="10">
        <v>163.47999999999999</v>
      </c>
      <c r="H130" s="10">
        <v>33.909999999999997</v>
      </c>
      <c r="I130" s="10">
        <v>163.83000000000001</v>
      </c>
      <c r="J130" s="10">
        <f t="shared" ref="J130:J135" si="46">TRUNC(G130 * (1 + 20.96 / 100), 2)</f>
        <v>197.74</v>
      </c>
      <c r="K130" s="10">
        <f t="shared" ref="K130:K135" si="47">TRUNC(F130 * H130, 2)</f>
        <v>4431.3500000000004</v>
      </c>
      <c r="L130" s="10">
        <f t="shared" ref="L130:L135" si="48">M130 - K130</f>
        <v>21409.309999999998</v>
      </c>
      <c r="M130" s="10">
        <f t="shared" ref="M130:M135" si="49">TRUNC(F130 * J130, 2)</f>
        <v>25840.66</v>
      </c>
      <c r="N130" s="11">
        <f t="shared" si="21"/>
        <v>3.2371924550442591E-3</v>
      </c>
    </row>
    <row r="131" spans="1:14" ht="26.1" hidden="1" customHeight="1" x14ac:dyDescent="0.2">
      <c r="A131" s="7" t="s">
        <v>289</v>
      </c>
      <c r="B131" s="9" t="s">
        <v>155</v>
      </c>
      <c r="C131" s="7" t="s">
        <v>31</v>
      </c>
      <c r="D131" s="7" t="s">
        <v>156</v>
      </c>
      <c r="E131" s="8" t="s">
        <v>157</v>
      </c>
      <c r="F131" s="9">
        <v>4244</v>
      </c>
      <c r="G131" s="10">
        <v>12.24</v>
      </c>
      <c r="H131" s="10">
        <v>5.64</v>
      </c>
      <c r="I131" s="10">
        <v>9.16</v>
      </c>
      <c r="J131" s="10">
        <f t="shared" si="46"/>
        <v>14.8</v>
      </c>
      <c r="K131" s="10">
        <f t="shared" si="47"/>
        <v>23936.16</v>
      </c>
      <c r="L131" s="10">
        <f t="shared" si="48"/>
        <v>38875.039999999994</v>
      </c>
      <c r="M131" s="10">
        <f t="shared" si="49"/>
        <v>62811.199999999997</v>
      </c>
      <c r="N131" s="11">
        <f t="shared" si="21"/>
        <v>7.8686822523989699E-3</v>
      </c>
    </row>
    <row r="132" spans="1:14" ht="39" hidden="1" customHeight="1" x14ac:dyDescent="0.2">
      <c r="A132" s="7" t="s">
        <v>290</v>
      </c>
      <c r="B132" s="9" t="s">
        <v>159</v>
      </c>
      <c r="C132" s="7" t="s">
        <v>31</v>
      </c>
      <c r="D132" s="7" t="s">
        <v>160</v>
      </c>
      <c r="E132" s="8" t="s">
        <v>66</v>
      </c>
      <c r="F132" s="9">
        <v>17.420000000000002</v>
      </c>
      <c r="G132" s="10">
        <v>417.45</v>
      </c>
      <c r="H132" s="10">
        <v>6.83</v>
      </c>
      <c r="I132" s="10">
        <v>498.11</v>
      </c>
      <c r="J132" s="10">
        <f t="shared" si="46"/>
        <v>504.94</v>
      </c>
      <c r="K132" s="10">
        <f t="shared" si="47"/>
        <v>118.97</v>
      </c>
      <c r="L132" s="10">
        <f t="shared" si="48"/>
        <v>8677.08</v>
      </c>
      <c r="M132" s="10">
        <f t="shared" si="49"/>
        <v>8796.0499999999993</v>
      </c>
      <c r="N132" s="11">
        <f t="shared" si="21"/>
        <v>1.1019264482483053E-3</v>
      </c>
    </row>
    <row r="133" spans="1:14" ht="39" hidden="1" customHeight="1" x14ac:dyDescent="0.2">
      <c r="A133" s="7" t="s">
        <v>291</v>
      </c>
      <c r="B133" s="9" t="s">
        <v>162</v>
      </c>
      <c r="C133" s="7" t="s">
        <v>31</v>
      </c>
      <c r="D133" s="7" t="s">
        <v>163</v>
      </c>
      <c r="E133" s="8" t="s">
        <v>66</v>
      </c>
      <c r="F133" s="9">
        <v>17.420000000000002</v>
      </c>
      <c r="G133" s="10">
        <v>635.66999999999996</v>
      </c>
      <c r="H133" s="10">
        <v>6.13</v>
      </c>
      <c r="I133" s="10">
        <v>762.77</v>
      </c>
      <c r="J133" s="10">
        <f t="shared" si="46"/>
        <v>768.9</v>
      </c>
      <c r="K133" s="10">
        <f t="shared" si="47"/>
        <v>106.78</v>
      </c>
      <c r="L133" s="10">
        <f t="shared" si="48"/>
        <v>13287.449999999999</v>
      </c>
      <c r="M133" s="10">
        <f t="shared" si="49"/>
        <v>13394.23</v>
      </c>
      <c r="N133" s="11">
        <f t="shared" si="21"/>
        <v>1.6779641192263457E-3</v>
      </c>
    </row>
    <row r="134" spans="1:14" ht="24" hidden="1" customHeight="1" x14ac:dyDescent="0.2">
      <c r="A134" s="7" t="s">
        <v>292</v>
      </c>
      <c r="B134" s="9" t="s">
        <v>165</v>
      </c>
      <c r="C134" s="7" t="s">
        <v>31</v>
      </c>
      <c r="D134" s="7" t="s">
        <v>166</v>
      </c>
      <c r="E134" s="8" t="s">
        <v>66</v>
      </c>
      <c r="F134" s="9">
        <v>17.420000000000002</v>
      </c>
      <c r="G134" s="10">
        <v>3.19</v>
      </c>
      <c r="H134" s="10">
        <v>2.77</v>
      </c>
      <c r="I134" s="10">
        <v>1.08</v>
      </c>
      <c r="J134" s="10">
        <f t="shared" si="46"/>
        <v>3.85</v>
      </c>
      <c r="K134" s="10">
        <f t="shared" si="47"/>
        <v>48.25</v>
      </c>
      <c r="L134" s="10">
        <f t="shared" si="48"/>
        <v>18.810000000000002</v>
      </c>
      <c r="M134" s="10">
        <f t="shared" si="49"/>
        <v>67.06</v>
      </c>
      <c r="N134" s="11">
        <f t="shared" ref="N134:N197" si="50">M134 / 7982429.33</f>
        <v>8.4009512928566074E-6</v>
      </c>
    </row>
    <row r="135" spans="1:14" ht="26.1" hidden="1" customHeight="1" x14ac:dyDescent="0.2">
      <c r="A135" s="7" t="s">
        <v>293</v>
      </c>
      <c r="B135" s="9" t="s">
        <v>168</v>
      </c>
      <c r="C135" s="7" t="s">
        <v>31</v>
      </c>
      <c r="D135" s="7" t="s">
        <v>169</v>
      </c>
      <c r="E135" s="8" t="s">
        <v>119</v>
      </c>
      <c r="F135" s="9">
        <v>1434</v>
      </c>
      <c r="G135" s="10">
        <v>0.62</v>
      </c>
      <c r="H135" s="10">
        <v>0</v>
      </c>
      <c r="I135" s="10">
        <v>0.74</v>
      </c>
      <c r="J135" s="10">
        <f t="shared" si="46"/>
        <v>0.74</v>
      </c>
      <c r="K135" s="10">
        <f t="shared" si="47"/>
        <v>0</v>
      </c>
      <c r="L135" s="10">
        <f t="shared" si="48"/>
        <v>1061.1600000000001</v>
      </c>
      <c r="M135" s="10">
        <f t="shared" si="49"/>
        <v>1061.1600000000001</v>
      </c>
      <c r="N135" s="11">
        <f t="shared" si="50"/>
        <v>1.3293697396253679E-4</v>
      </c>
    </row>
    <row r="136" spans="1:14" ht="24" hidden="1" customHeight="1" x14ac:dyDescent="0.2">
      <c r="A136" s="3" t="s">
        <v>294</v>
      </c>
      <c r="B136" s="3"/>
      <c r="C136" s="3"/>
      <c r="D136" s="3" t="s">
        <v>295</v>
      </c>
      <c r="E136" s="3"/>
      <c r="F136" s="4"/>
      <c r="G136" s="3"/>
      <c r="H136" s="3"/>
      <c r="I136" s="3"/>
      <c r="J136" s="3"/>
      <c r="K136" s="3"/>
      <c r="L136" s="3"/>
      <c r="M136" s="5">
        <v>450032.82</v>
      </c>
      <c r="N136" s="6">
        <f t="shared" si="50"/>
        <v>5.6377927244361838E-2</v>
      </c>
    </row>
    <row r="137" spans="1:14" ht="39" hidden="1" customHeight="1" x14ac:dyDescent="0.2">
      <c r="A137" s="7" t="s">
        <v>296</v>
      </c>
      <c r="B137" s="9" t="s">
        <v>152</v>
      </c>
      <c r="C137" s="7" t="s">
        <v>31</v>
      </c>
      <c r="D137" s="7" t="s">
        <v>153</v>
      </c>
      <c r="E137" s="8" t="s">
        <v>52</v>
      </c>
      <c r="F137" s="9">
        <v>112.21</v>
      </c>
      <c r="G137" s="10">
        <v>163.47999999999999</v>
      </c>
      <c r="H137" s="10">
        <v>33.909999999999997</v>
      </c>
      <c r="I137" s="10">
        <v>163.83000000000001</v>
      </c>
      <c r="J137" s="10">
        <f t="shared" ref="J137:J142" si="51">TRUNC(G137 * (1 + 20.96 / 100), 2)</f>
        <v>197.74</v>
      </c>
      <c r="K137" s="10">
        <f t="shared" ref="K137:K142" si="52">TRUNC(F137 * H137, 2)</f>
        <v>3805.04</v>
      </c>
      <c r="L137" s="10">
        <f t="shared" ref="L137:L142" si="53">M137 - K137</f>
        <v>18383.36</v>
      </c>
      <c r="M137" s="10">
        <f t="shared" ref="M137:M142" si="54">TRUNC(F137 * J137, 2)</f>
        <v>22188.400000000001</v>
      </c>
      <c r="N137" s="11">
        <f t="shared" si="50"/>
        <v>2.7796550502001125E-3</v>
      </c>
    </row>
    <row r="138" spans="1:14" ht="26.1" hidden="1" customHeight="1" x14ac:dyDescent="0.2">
      <c r="A138" s="7" t="s">
        <v>297</v>
      </c>
      <c r="B138" s="9" t="s">
        <v>155</v>
      </c>
      <c r="C138" s="7" t="s">
        <v>31</v>
      </c>
      <c r="D138" s="7" t="s">
        <v>156</v>
      </c>
      <c r="E138" s="8" t="s">
        <v>157</v>
      </c>
      <c r="F138" s="9">
        <v>17304.14</v>
      </c>
      <c r="G138" s="10">
        <v>12.24</v>
      </c>
      <c r="H138" s="10">
        <v>5.64</v>
      </c>
      <c r="I138" s="10">
        <v>9.16</v>
      </c>
      <c r="J138" s="10">
        <f t="shared" si="51"/>
        <v>14.8</v>
      </c>
      <c r="K138" s="10">
        <f t="shared" si="52"/>
        <v>97595.34</v>
      </c>
      <c r="L138" s="10">
        <f t="shared" si="53"/>
        <v>158505.93</v>
      </c>
      <c r="M138" s="10">
        <f t="shared" si="54"/>
        <v>256101.27</v>
      </c>
      <c r="N138" s="11">
        <f t="shared" si="50"/>
        <v>3.2083123998042334E-2</v>
      </c>
    </row>
    <row r="139" spans="1:14" ht="39" hidden="1" customHeight="1" x14ac:dyDescent="0.2">
      <c r="A139" s="7" t="s">
        <v>298</v>
      </c>
      <c r="B139" s="9" t="s">
        <v>159</v>
      </c>
      <c r="C139" s="7" t="s">
        <v>31</v>
      </c>
      <c r="D139" s="7" t="s">
        <v>160</v>
      </c>
      <c r="E139" s="8" t="s">
        <v>66</v>
      </c>
      <c r="F139" s="9">
        <v>128.30000000000001</v>
      </c>
      <c r="G139" s="10">
        <v>417.45</v>
      </c>
      <c r="H139" s="10">
        <v>6.83</v>
      </c>
      <c r="I139" s="10">
        <v>498.11</v>
      </c>
      <c r="J139" s="10">
        <f t="shared" si="51"/>
        <v>504.94</v>
      </c>
      <c r="K139" s="10">
        <f t="shared" si="52"/>
        <v>876.28</v>
      </c>
      <c r="L139" s="10">
        <f t="shared" si="53"/>
        <v>63907.520000000004</v>
      </c>
      <c r="M139" s="10">
        <f t="shared" si="54"/>
        <v>64783.8</v>
      </c>
      <c r="N139" s="11">
        <f t="shared" si="50"/>
        <v>8.1158000054602428E-3</v>
      </c>
    </row>
    <row r="140" spans="1:14" ht="39" hidden="1" customHeight="1" x14ac:dyDescent="0.2">
      <c r="A140" s="7" t="s">
        <v>299</v>
      </c>
      <c r="B140" s="9" t="s">
        <v>162</v>
      </c>
      <c r="C140" s="7" t="s">
        <v>31</v>
      </c>
      <c r="D140" s="7" t="s">
        <v>163</v>
      </c>
      <c r="E140" s="8" t="s">
        <v>66</v>
      </c>
      <c r="F140" s="9">
        <v>128.30000000000001</v>
      </c>
      <c r="G140" s="10">
        <v>635.66999999999996</v>
      </c>
      <c r="H140" s="10">
        <v>6.13</v>
      </c>
      <c r="I140" s="10">
        <v>762.77</v>
      </c>
      <c r="J140" s="10">
        <f t="shared" si="51"/>
        <v>768.9</v>
      </c>
      <c r="K140" s="10">
        <f t="shared" si="52"/>
        <v>786.47</v>
      </c>
      <c r="L140" s="10">
        <f t="shared" si="53"/>
        <v>97863.4</v>
      </c>
      <c r="M140" s="10">
        <f t="shared" si="54"/>
        <v>98649.87</v>
      </c>
      <c r="N140" s="11">
        <f t="shared" si="50"/>
        <v>1.2358376870215272E-2</v>
      </c>
    </row>
    <row r="141" spans="1:14" ht="24" hidden="1" customHeight="1" x14ac:dyDescent="0.2">
      <c r="A141" s="7" t="s">
        <v>300</v>
      </c>
      <c r="B141" s="9" t="s">
        <v>165</v>
      </c>
      <c r="C141" s="7" t="s">
        <v>31</v>
      </c>
      <c r="D141" s="7" t="s">
        <v>166</v>
      </c>
      <c r="E141" s="8" t="s">
        <v>66</v>
      </c>
      <c r="F141" s="9">
        <v>128.30000000000001</v>
      </c>
      <c r="G141" s="10">
        <v>3.19</v>
      </c>
      <c r="H141" s="10">
        <v>2.77</v>
      </c>
      <c r="I141" s="10">
        <v>1.08</v>
      </c>
      <c r="J141" s="10">
        <f t="shared" si="51"/>
        <v>3.85</v>
      </c>
      <c r="K141" s="10">
        <f t="shared" si="52"/>
        <v>355.39</v>
      </c>
      <c r="L141" s="10">
        <f t="shared" si="53"/>
        <v>138.56</v>
      </c>
      <c r="M141" s="10">
        <f t="shared" si="54"/>
        <v>493.95</v>
      </c>
      <c r="N141" s="11">
        <f t="shared" si="50"/>
        <v>6.1879658382143164E-5</v>
      </c>
    </row>
    <row r="142" spans="1:14" ht="26.1" hidden="1" customHeight="1" x14ac:dyDescent="0.2">
      <c r="A142" s="7" t="s">
        <v>301</v>
      </c>
      <c r="B142" s="9" t="s">
        <v>168</v>
      </c>
      <c r="C142" s="7" t="s">
        <v>31</v>
      </c>
      <c r="D142" s="7" t="s">
        <v>169</v>
      </c>
      <c r="E142" s="8" t="s">
        <v>119</v>
      </c>
      <c r="F142" s="9">
        <v>10561.54</v>
      </c>
      <c r="G142" s="10">
        <v>0.62</v>
      </c>
      <c r="H142" s="10">
        <v>0</v>
      </c>
      <c r="I142" s="10">
        <v>0.74</v>
      </c>
      <c r="J142" s="10">
        <f t="shared" si="51"/>
        <v>0.74</v>
      </c>
      <c r="K142" s="10">
        <f t="shared" si="52"/>
        <v>0</v>
      </c>
      <c r="L142" s="10">
        <f t="shared" si="53"/>
        <v>7815.53</v>
      </c>
      <c r="M142" s="10">
        <f t="shared" si="54"/>
        <v>7815.53</v>
      </c>
      <c r="N142" s="11">
        <f t="shared" si="50"/>
        <v>9.7909166206172973E-4</v>
      </c>
    </row>
    <row r="143" spans="1:14" ht="24" hidden="1" customHeight="1" x14ac:dyDescent="0.2">
      <c r="A143" s="3" t="s">
        <v>302</v>
      </c>
      <c r="B143" s="3"/>
      <c r="C143" s="3"/>
      <c r="D143" s="3" t="s">
        <v>303</v>
      </c>
      <c r="E143" s="3"/>
      <c r="F143" s="4"/>
      <c r="G143" s="3"/>
      <c r="H143" s="3"/>
      <c r="I143" s="3"/>
      <c r="J143" s="3"/>
      <c r="K143" s="3"/>
      <c r="L143" s="3"/>
      <c r="M143" s="5">
        <v>60378.16</v>
      </c>
      <c r="N143" s="6">
        <f t="shared" si="50"/>
        <v>7.5638828110990621E-3</v>
      </c>
    </row>
    <row r="144" spans="1:14" ht="39" hidden="1" customHeight="1" x14ac:dyDescent="0.2">
      <c r="A144" s="7" t="s">
        <v>304</v>
      </c>
      <c r="B144" s="9" t="s">
        <v>152</v>
      </c>
      <c r="C144" s="7" t="s">
        <v>31</v>
      </c>
      <c r="D144" s="7" t="s">
        <v>153</v>
      </c>
      <c r="E144" s="8" t="s">
        <v>52</v>
      </c>
      <c r="F144" s="9">
        <v>16.8</v>
      </c>
      <c r="G144" s="10">
        <v>163.47999999999999</v>
      </c>
      <c r="H144" s="10">
        <v>33.909999999999997</v>
      </c>
      <c r="I144" s="10">
        <v>163.83000000000001</v>
      </c>
      <c r="J144" s="10">
        <f t="shared" ref="J144:J150" si="55">TRUNC(G144 * (1 + 20.96 / 100), 2)</f>
        <v>197.74</v>
      </c>
      <c r="K144" s="10">
        <f t="shared" ref="K144:K150" si="56">TRUNC(F144 * H144, 2)</f>
        <v>569.67999999999995</v>
      </c>
      <c r="L144" s="10">
        <f t="shared" ref="L144:L150" si="57">M144 - K144</f>
        <v>2752.3500000000004</v>
      </c>
      <c r="M144" s="10">
        <f t="shared" ref="M144:M150" si="58">TRUNC(F144 * J144, 2)</f>
        <v>3322.03</v>
      </c>
      <c r="N144" s="11">
        <f t="shared" si="50"/>
        <v>4.1616779337024212E-4</v>
      </c>
    </row>
    <row r="145" spans="1:14" ht="26.1" hidden="1" customHeight="1" x14ac:dyDescent="0.2">
      <c r="A145" s="7" t="s">
        <v>305</v>
      </c>
      <c r="B145" s="9" t="s">
        <v>155</v>
      </c>
      <c r="C145" s="7" t="s">
        <v>31</v>
      </c>
      <c r="D145" s="7" t="s">
        <v>156</v>
      </c>
      <c r="E145" s="8" t="s">
        <v>157</v>
      </c>
      <c r="F145" s="9">
        <v>82.32</v>
      </c>
      <c r="G145" s="10">
        <v>12.24</v>
      </c>
      <c r="H145" s="10">
        <v>5.64</v>
      </c>
      <c r="I145" s="10">
        <v>9.16</v>
      </c>
      <c r="J145" s="10">
        <f t="shared" si="55"/>
        <v>14.8</v>
      </c>
      <c r="K145" s="10">
        <f t="shared" si="56"/>
        <v>464.28</v>
      </c>
      <c r="L145" s="10">
        <f t="shared" si="57"/>
        <v>754.05</v>
      </c>
      <c r="M145" s="10">
        <f t="shared" si="58"/>
        <v>1218.33</v>
      </c>
      <c r="N145" s="11">
        <f t="shared" si="50"/>
        <v>1.5262646866427064E-4</v>
      </c>
    </row>
    <row r="146" spans="1:14" ht="39" hidden="1" customHeight="1" x14ac:dyDescent="0.2">
      <c r="A146" s="7" t="s">
        <v>306</v>
      </c>
      <c r="B146" s="9" t="s">
        <v>159</v>
      </c>
      <c r="C146" s="7" t="s">
        <v>31</v>
      </c>
      <c r="D146" s="7" t="s">
        <v>160</v>
      </c>
      <c r="E146" s="8" t="s">
        <v>66</v>
      </c>
      <c r="F146" s="9">
        <v>0.63</v>
      </c>
      <c r="G146" s="10">
        <v>417.45</v>
      </c>
      <c r="H146" s="10">
        <v>6.83</v>
      </c>
      <c r="I146" s="10">
        <v>498.11</v>
      </c>
      <c r="J146" s="10">
        <f t="shared" si="55"/>
        <v>504.94</v>
      </c>
      <c r="K146" s="10">
        <f t="shared" si="56"/>
        <v>4.3</v>
      </c>
      <c r="L146" s="10">
        <f t="shared" si="57"/>
        <v>313.81</v>
      </c>
      <c r="M146" s="10">
        <f t="shared" si="58"/>
        <v>318.11</v>
      </c>
      <c r="N146" s="11">
        <f t="shared" si="50"/>
        <v>3.9851276704005596E-5</v>
      </c>
    </row>
    <row r="147" spans="1:14" ht="39" hidden="1" customHeight="1" x14ac:dyDescent="0.2">
      <c r="A147" s="7" t="s">
        <v>307</v>
      </c>
      <c r="B147" s="9" t="s">
        <v>162</v>
      </c>
      <c r="C147" s="7" t="s">
        <v>31</v>
      </c>
      <c r="D147" s="7" t="s">
        <v>163</v>
      </c>
      <c r="E147" s="8" t="s">
        <v>66</v>
      </c>
      <c r="F147" s="9">
        <v>0.63</v>
      </c>
      <c r="G147" s="10">
        <v>635.66999999999996</v>
      </c>
      <c r="H147" s="10">
        <v>6.13</v>
      </c>
      <c r="I147" s="10">
        <v>762.77</v>
      </c>
      <c r="J147" s="10">
        <f t="shared" si="55"/>
        <v>768.9</v>
      </c>
      <c r="K147" s="10">
        <f t="shared" si="56"/>
        <v>3.86</v>
      </c>
      <c r="L147" s="10">
        <f t="shared" si="57"/>
        <v>480.53999999999996</v>
      </c>
      <c r="M147" s="10">
        <f t="shared" si="58"/>
        <v>484.4</v>
      </c>
      <c r="N147" s="11">
        <f t="shared" si="50"/>
        <v>6.0683280737544588E-5</v>
      </c>
    </row>
    <row r="148" spans="1:14" ht="24" hidden="1" customHeight="1" x14ac:dyDescent="0.2">
      <c r="A148" s="7" t="s">
        <v>308</v>
      </c>
      <c r="B148" s="9" t="s">
        <v>165</v>
      </c>
      <c r="C148" s="7" t="s">
        <v>31</v>
      </c>
      <c r="D148" s="7" t="s">
        <v>166</v>
      </c>
      <c r="E148" s="8" t="s">
        <v>66</v>
      </c>
      <c r="F148" s="9">
        <v>0.63</v>
      </c>
      <c r="G148" s="10">
        <v>3.19</v>
      </c>
      <c r="H148" s="10">
        <v>2.77</v>
      </c>
      <c r="I148" s="10">
        <v>1.08</v>
      </c>
      <c r="J148" s="10">
        <f t="shared" si="55"/>
        <v>3.85</v>
      </c>
      <c r="K148" s="10">
        <f t="shared" si="56"/>
        <v>1.74</v>
      </c>
      <c r="L148" s="10">
        <f t="shared" si="57"/>
        <v>0.67999999999999994</v>
      </c>
      <c r="M148" s="10">
        <f t="shared" si="58"/>
        <v>2.42</v>
      </c>
      <c r="N148" s="11">
        <f t="shared" si="50"/>
        <v>3.0316585339566044E-7</v>
      </c>
    </row>
    <row r="149" spans="1:14" ht="26.1" hidden="1" customHeight="1" x14ac:dyDescent="0.2">
      <c r="A149" s="7" t="s">
        <v>309</v>
      </c>
      <c r="B149" s="9" t="s">
        <v>168</v>
      </c>
      <c r="C149" s="7" t="s">
        <v>31</v>
      </c>
      <c r="D149" s="7" t="s">
        <v>169</v>
      </c>
      <c r="E149" s="8" t="s">
        <v>119</v>
      </c>
      <c r="F149" s="9">
        <v>51.86</v>
      </c>
      <c r="G149" s="10">
        <v>0.62</v>
      </c>
      <c r="H149" s="10">
        <v>0</v>
      </c>
      <c r="I149" s="10">
        <v>0.74</v>
      </c>
      <c r="J149" s="10">
        <f t="shared" si="55"/>
        <v>0.74</v>
      </c>
      <c r="K149" s="10">
        <f t="shared" si="56"/>
        <v>0</v>
      </c>
      <c r="L149" s="10">
        <f t="shared" si="57"/>
        <v>38.369999999999997</v>
      </c>
      <c r="M149" s="10">
        <f t="shared" si="58"/>
        <v>38.369999999999997</v>
      </c>
      <c r="N149" s="11">
        <f t="shared" si="50"/>
        <v>4.806807353219624E-6</v>
      </c>
    </row>
    <row r="150" spans="1:14" ht="39" hidden="1" customHeight="1" x14ac:dyDescent="0.2">
      <c r="A150" s="7" t="s">
        <v>310</v>
      </c>
      <c r="B150" s="9" t="s">
        <v>311</v>
      </c>
      <c r="C150" s="7" t="s">
        <v>50</v>
      </c>
      <c r="D150" s="7" t="s">
        <v>312</v>
      </c>
      <c r="E150" s="8" t="s">
        <v>56</v>
      </c>
      <c r="F150" s="9">
        <v>495</v>
      </c>
      <c r="G150" s="10">
        <v>91.85</v>
      </c>
      <c r="H150" s="10">
        <v>13.35</v>
      </c>
      <c r="I150" s="10">
        <v>97.75</v>
      </c>
      <c r="J150" s="10">
        <f t="shared" si="55"/>
        <v>111.1</v>
      </c>
      <c r="K150" s="10">
        <f t="shared" si="56"/>
        <v>6608.25</v>
      </c>
      <c r="L150" s="10">
        <f t="shared" si="57"/>
        <v>48386.25</v>
      </c>
      <c r="M150" s="10">
        <f t="shared" si="58"/>
        <v>54994.5</v>
      </c>
      <c r="N150" s="11">
        <f t="shared" si="50"/>
        <v>6.8894440184163836E-3</v>
      </c>
    </row>
    <row r="151" spans="1:14" ht="24" hidden="1" customHeight="1" x14ac:dyDescent="0.2">
      <c r="A151" s="3" t="s">
        <v>313</v>
      </c>
      <c r="B151" s="3"/>
      <c r="C151" s="3"/>
      <c r="D151" s="3" t="s">
        <v>314</v>
      </c>
      <c r="E151" s="3"/>
      <c r="F151" s="4"/>
      <c r="G151" s="3"/>
      <c r="H151" s="3"/>
      <c r="I151" s="3"/>
      <c r="J151" s="3"/>
      <c r="K151" s="3"/>
      <c r="L151" s="3"/>
      <c r="M151" s="5">
        <v>207472.75</v>
      </c>
      <c r="N151" s="6">
        <f t="shared" si="50"/>
        <v>2.599117905375806E-2</v>
      </c>
    </row>
    <row r="152" spans="1:14" ht="39" hidden="1" customHeight="1" x14ac:dyDescent="0.2">
      <c r="A152" s="7" t="s">
        <v>315</v>
      </c>
      <c r="B152" s="9" t="s">
        <v>152</v>
      </c>
      <c r="C152" s="7" t="s">
        <v>31</v>
      </c>
      <c r="D152" s="7" t="s">
        <v>153</v>
      </c>
      <c r="E152" s="8" t="s">
        <v>52</v>
      </c>
      <c r="F152" s="9">
        <v>529.94000000000005</v>
      </c>
      <c r="G152" s="10">
        <v>163.47999999999999</v>
      </c>
      <c r="H152" s="10">
        <v>33.909999999999997</v>
      </c>
      <c r="I152" s="10">
        <v>163.83000000000001</v>
      </c>
      <c r="J152" s="10">
        <f t="shared" ref="J152:J157" si="59">TRUNC(G152 * (1 + 20.96 / 100), 2)</f>
        <v>197.74</v>
      </c>
      <c r="K152" s="10">
        <f t="shared" ref="K152:K157" si="60">TRUNC(F152 * H152, 2)</f>
        <v>17970.259999999998</v>
      </c>
      <c r="L152" s="10">
        <f t="shared" ref="L152:L157" si="61">M152 - K152</f>
        <v>86820.07</v>
      </c>
      <c r="M152" s="10">
        <f t="shared" ref="M152:M157" si="62">TRUNC(F152 * J152, 2)</f>
        <v>104790.33</v>
      </c>
      <c r="N152" s="11">
        <f t="shared" si="50"/>
        <v>1.3127623893414413E-2</v>
      </c>
    </row>
    <row r="153" spans="1:14" ht="26.1" hidden="1" customHeight="1" x14ac:dyDescent="0.2">
      <c r="A153" s="7" t="s">
        <v>316</v>
      </c>
      <c r="B153" s="9" t="s">
        <v>155</v>
      </c>
      <c r="C153" s="7" t="s">
        <v>31</v>
      </c>
      <c r="D153" s="7" t="s">
        <v>156</v>
      </c>
      <c r="E153" s="8" t="s">
        <v>157</v>
      </c>
      <c r="F153" s="9">
        <v>2592.96</v>
      </c>
      <c r="G153" s="10">
        <v>12.24</v>
      </c>
      <c r="H153" s="10">
        <v>5.64</v>
      </c>
      <c r="I153" s="10">
        <v>9.16</v>
      </c>
      <c r="J153" s="10">
        <f t="shared" si="59"/>
        <v>14.8</v>
      </c>
      <c r="K153" s="10">
        <f t="shared" si="60"/>
        <v>14624.29</v>
      </c>
      <c r="L153" s="10">
        <f t="shared" si="61"/>
        <v>23751.510000000002</v>
      </c>
      <c r="M153" s="10">
        <f t="shared" si="62"/>
        <v>38375.800000000003</v>
      </c>
      <c r="N153" s="11">
        <f t="shared" si="50"/>
        <v>4.8075339490666058E-3</v>
      </c>
    </row>
    <row r="154" spans="1:14" ht="39" hidden="1" customHeight="1" x14ac:dyDescent="0.2">
      <c r="A154" s="7" t="s">
        <v>317</v>
      </c>
      <c r="B154" s="9" t="s">
        <v>159</v>
      </c>
      <c r="C154" s="7" t="s">
        <v>31</v>
      </c>
      <c r="D154" s="7" t="s">
        <v>160</v>
      </c>
      <c r="E154" s="8" t="s">
        <v>66</v>
      </c>
      <c r="F154" s="9">
        <v>48.04</v>
      </c>
      <c r="G154" s="10">
        <v>417.45</v>
      </c>
      <c r="H154" s="10">
        <v>6.83</v>
      </c>
      <c r="I154" s="10">
        <v>498.11</v>
      </c>
      <c r="J154" s="10">
        <f t="shared" si="59"/>
        <v>504.94</v>
      </c>
      <c r="K154" s="10">
        <f t="shared" si="60"/>
        <v>328.11</v>
      </c>
      <c r="L154" s="10">
        <f t="shared" si="61"/>
        <v>23929.200000000001</v>
      </c>
      <c r="M154" s="10">
        <f t="shared" si="62"/>
        <v>24257.31</v>
      </c>
      <c r="N154" s="11">
        <f t="shared" si="50"/>
        <v>3.0388380525756564E-3</v>
      </c>
    </row>
    <row r="155" spans="1:14" ht="39" hidden="1" customHeight="1" x14ac:dyDescent="0.2">
      <c r="A155" s="7" t="s">
        <v>318</v>
      </c>
      <c r="B155" s="9" t="s">
        <v>162</v>
      </c>
      <c r="C155" s="7" t="s">
        <v>31</v>
      </c>
      <c r="D155" s="7" t="s">
        <v>163</v>
      </c>
      <c r="E155" s="8" t="s">
        <v>66</v>
      </c>
      <c r="F155" s="9">
        <v>48.04</v>
      </c>
      <c r="G155" s="10">
        <v>635.66999999999996</v>
      </c>
      <c r="H155" s="10">
        <v>6.13</v>
      </c>
      <c r="I155" s="10">
        <v>762.77</v>
      </c>
      <c r="J155" s="10">
        <f t="shared" si="59"/>
        <v>768.9</v>
      </c>
      <c r="K155" s="10">
        <f t="shared" si="60"/>
        <v>294.48</v>
      </c>
      <c r="L155" s="10">
        <f t="shared" si="61"/>
        <v>36643.469999999994</v>
      </c>
      <c r="M155" s="10">
        <f t="shared" si="62"/>
        <v>36937.949999999997</v>
      </c>
      <c r="N155" s="11">
        <f t="shared" si="50"/>
        <v>4.6274070803455514E-3</v>
      </c>
    </row>
    <row r="156" spans="1:14" ht="24" hidden="1" customHeight="1" x14ac:dyDescent="0.2">
      <c r="A156" s="7" t="s">
        <v>319</v>
      </c>
      <c r="B156" s="9" t="s">
        <v>165</v>
      </c>
      <c r="C156" s="7" t="s">
        <v>31</v>
      </c>
      <c r="D156" s="7" t="s">
        <v>166</v>
      </c>
      <c r="E156" s="8" t="s">
        <v>66</v>
      </c>
      <c r="F156" s="9">
        <v>48.04</v>
      </c>
      <c r="G156" s="10">
        <v>3.19</v>
      </c>
      <c r="H156" s="10">
        <v>2.77</v>
      </c>
      <c r="I156" s="10">
        <v>1.08</v>
      </c>
      <c r="J156" s="10">
        <f t="shared" si="59"/>
        <v>3.85</v>
      </c>
      <c r="K156" s="10">
        <f t="shared" si="60"/>
        <v>133.07</v>
      </c>
      <c r="L156" s="10">
        <f t="shared" si="61"/>
        <v>51.879999999999995</v>
      </c>
      <c r="M156" s="10">
        <f t="shared" si="62"/>
        <v>184.95</v>
      </c>
      <c r="N156" s="11">
        <f t="shared" si="50"/>
        <v>2.3169638258482393E-5</v>
      </c>
    </row>
    <row r="157" spans="1:14" ht="26.1" hidden="1" customHeight="1" x14ac:dyDescent="0.2">
      <c r="A157" s="7" t="s">
        <v>320</v>
      </c>
      <c r="B157" s="9" t="s">
        <v>168</v>
      </c>
      <c r="C157" s="7" t="s">
        <v>31</v>
      </c>
      <c r="D157" s="7" t="s">
        <v>169</v>
      </c>
      <c r="E157" s="8" t="s">
        <v>119</v>
      </c>
      <c r="F157" s="9">
        <v>3954.61</v>
      </c>
      <c r="G157" s="10">
        <v>0.62</v>
      </c>
      <c r="H157" s="10">
        <v>0</v>
      </c>
      <c r="I157" s="10">
        <v>0.74</v>
      </c>
      <c r="J157" s="10">
        <f t="shared" si="59"/>
        <v>0.74</v>
      </c>
      <c r="K157" s="10">
        <f t="shared" si="60"/>
        <v>0</v>
      </c>
      <c r="L157" s="10">
        <f t="shared" si="61"/>
        <v>2926.41</v>
      </c>
      <c r="M157" s="10">
        <f t="shared" si="62"/>
        <v>2926.41</v>
      </c>
      <c r="N157" s="11">
        <f t="shared" si="50"/>
        <v>3.6660644009735315E-4</v>
      </c>
    </row>
    <row r="158" spans="1:14" ht="24" hidden="1" customHeight="1" x14ac:dyDescent="0.2">
      <c r="A158" s="3" t="s">
        <v>321</v>
      </c>
      <c r="B158" s="3"/>
      <c r="C158" s="3"/>
      <c r="D158" s="3" t="s">
        <v>322</v>
      </c>
      <c r="E158" s="3"/>
      <c r="F158" s="4"/>
      <c r="G158" s="3"/>
      <c r="H158" s="3"/>
      <c r="I158" s="3"/>
      <c r="J158" s="3"/>
      <c r="K158" s="3"/>
      <c r="L158" s="3"/>
      <c r="M158" s="5">
        <v>59669.75</v>
      </c>
      <c r="N158" s="6">
        <f t="shared" si="50"/>
        <v>7.4751366448990537E-3</v>
      </c>
    </row>
    <row r="159" spans="1:14" ht="39" hidden="1" customHeight="1" x14ac:dyDescent="0.2">
      <c r="A159" s="7" t="s">
        <v>323</v>
      </c>
      <c r="B159" s="9" t="s">
        <v>152</v>
      </c>
      <c r="C159" s="7" t="s">
        <v>31</v>
      </c>
      <c r="D159" s="7" t="s">
        <v>153</v>
      </c>
      <c r="E159" s="8" t="s">
        <v>52</v>
      </c>
      <c r="F159" s="9">
        <v>13.2</v>
      </c>
      <c r="G159" s="10">
        <v>163.47999999999999</v>
      </c>
      <c r="H159" s="10">
        <v>33.909999999999997</v>
      </c>
      <c r="I159" s="10">
        <v>163.83000000000001</v>
      </c>
      <c r="J159" s="10">
        <f t="shared" ref="J159:J165" si="63">TRUNC(G159 * (1 + 20.96 / 100), 2)</f>
        <v>197.74</v>
      </c>
      <c r="K159" s="10">
        <f t="shared" ref="K159:K165" si="64">TRUNC(F159 * H159, 2)</f>
        <v>447.61</v>
      </c>
      <c r="L159" s="10">
        <f t="shared" ref="L159:L165" si="65">M159 - K159</f>
        <v>2162.5499999999997</v>
      </c>
      <c r="M159" s="10">
        <f t="shared" ref="M159:M165" si="66">TRUNC(F159 * J159, 2)</f>
        <v>2610.16</v>
      </c>
      <c r="N159" s="11">
        <f t="shared" si="50"/>
        <v>3.2698817516496571E-4</v>
      </c>
    </row>
    <row r="160" spans="1:14" ht="26.1" hidden="1" customHeight="1" x14ac:dyDescent="0.2">
      <c r="A160" s="7" t="s">
        <v>324</v>
      </c>
      <c r="B160" s="9" t="s">
        <v>155</v>
      </c>
      <c r="C160" s="7" t="s">
        <v>31</v>
      </c>
      <c r="D160" s="7" t="s">
        <v>156</v>
      </c>
      <c r="E160" s="8" t="s">
        <v>157</v>
      </c>
      <c r="F160" s="9">
        <v>2037.46</v>
      </c>
      <c r="G160" s="10">
        <v>12.24</v>
      </c>
      <c r="H160" s="10">
        <v>5.64</v>
      </c>
      <c r="I160" s="10">
        <v>9.16</v>
      </c>
      <c r="J160" s="10">
        <f t="shared" si="63"/>
        <v>14.8</v>
      </c>
      <c r="K160" s="10">
        <f t="shared" si="64"/>
        <v>11491.27</v>
      </c>
      <c r="L160" s="10">
        <f t="shared" si="65"/>
        <v>18663.13</v>
      </c>
      <c r="M160" s="10">
        <f t="shared" si="66"/>
        <v>30154.400000000001</v>
      </c>
      <c r="N160" s="11">
        <f t="shared" si="50"/>
        <v>3.7775968634851669E-3</v>
      </c>
    </row>
    <row r="161" spans="1:14" ht="39" hidden="1" customHeight="1" x14ac:dyDescent="0.2">
      <c r="A161" s="7" t="s">
        <v>325</v>
      </c>
      <c r="B161" s="9" t="s">
        <v>159</v>
      </c>
      <c r="C161" s="7" t="s">
        <v>31</v>
      </c>
      <c r="D161" s="7" t="s">
        <v>160</v>
      </c>
      <c r="E161" s="8" t="s">
        <v>66</v>
      </c>
      <c r="F161" s="9">
        <v>17.72</v>
      </c>
      <c r="G161" s="10">
        <v>417.45</v>
      </c>
      <c r="H161" s="10">
        <v>6.83</v>
      </c>
      <c r="I161" s="10">
        <v>498.11</v>
      </c>
      <c r="J161" s="10">
        <f t="shared" si="63"/>
        <v>504.94</v>
      </c>
      <c r="K161" s="10">
        <f t="shared" si="64"/>
        <v>121.02</v>
      </c>
      <c r="L161" s="10">
        <f t="shared" si="65"/>
        <v>8826.51</v>
      </c>
      <c r="M161" s="10">
        <f t="shared" si="66"/>
        <v>8947.5300000000007</v>
      </c>
      <c r="N161" s="11">
        <f t="shared" si="50"/>
        <v>1.1209031273691215E-3</v>
      </c>
    </row>
    <row r="162" spans="1:14" ht="39" hidden="1" customHeight="1" x14ac:dyDescent="0.2">
      <c r="A162" s="7" t="s">
        <v>326</v>
      </c>
      <c r="B162" s="9" t="s">
        <v>162</v>
      </c>
      <c r="C162" s="7" t="s">
        <v>31</v>
      </c>
      <c r="D162" s="7" t="s">
        <v>163</v>
      </c>
      <c r="E162" s="8" t="s">
        <v>66</v>
      </c>
      <c r="F162" s="9">
        <v>17.72</v>
      </c>
      <c r="G162" s="10">
        <v>635.66999999999996</v>
      </c>
      <c r="H162" s="10">
        <v>6.13</v>
      </c>
      <c r="I162" s="10">
        <v>762.77</v>
      </c>
      <c r="J162" s="10">
        <f t="shared" si="63"/>
        <v>768.9</v>
      </c>
      <c r="K162" s="10">
        <f t="shared" si="64"/>
        <v>108.62</v>
      </c>
      <c r="L162" s="10">
        <f t="shared" si="65"/>
        <v>13516.279999999999</v>
      </c>
      <c r="M162" s="10">
        <f t="shared" si="66"/>
        <v>13624.9</v>
      </c>
      <c r="N162" s="11">
        <f t="shared" si="50"/>
        <v>1.7068613371613776E-3</v>
      </c>
    </row>
    <row r="163" spans="1:14" ht="24" hidden="1" customHeight="1" x14ac:dyDescent="0.2">
      <c r="A163" s="7" t="s">
        <v>327</v>
      </c>
      <c r="B163" s="9" t="s">
        <v>165</v>
      </c>
      <c r="C163" s="7" t="s">
        <v>31</v>
      </c>
      <c r="D163" s="7" t="s">
        <v>166</v>
      </c>
      <c r="E163" s="8" t="s">
        <v>66</v>
      </c>
      <c r="F163" s="9">
        <v>17.72</v>
      </c>
      <c r="G163" s="10">
        <v>3.19</v>
      </c>
      <c r="H163" s="10">
        <v>2.77</v>
      </c>
      <c r="I163" s="10">
        <v>1.08</v>
      </c>
      <c r="J163" s="10">
        <f t="shared" si="63"/>
        <v>3.85</v>
      </c>
      <c r="K163" s="10">
        <f t="shared" si="64"/>
        <v>49.08</v>
      </c>
      <c r="L163" s="10">
        <f t="shared" si="65"/>
        <v>19.14</v>
      </c>
      <c r="M163" s="10">
        <f t="shared" si="66"/>
        <v>68.22</v>
      </c>
      <c r="N163" s="11">
        <f t="shared" si="50"/>
        <v>8.5462704622528737E-6</v>
      </c>
    </row>
    <row r="164" spans="1:14" ht="26.1" hidden="1" customHeight="1" x14ac:dyDescent="0.2">
      <c r="A164" s="7" t="s">
        <v>328</v>
      </c>
      <c r="B164" s="9" t="s">
        <v>168</v>
      </c>
      <c r="C164" s="7" t="s">
        <v>31</v>
      </c>
      <c r="D164" s="7" t="s">
        <v>169</v>
      </c>
      <c r="E164" s="8" t="s">
        <v>119</v>
      </c>
      <c r="F164" s="9">
        <v>1458.69</v>
      </c>
      <c r="G164" s="10">
        <v>0.62</v>
      </c>
      <c r="H164" s="10">
        <v>0</v>
      </c>
      <c r="I164" s="10">
        <v>0.74</v>
      </c>
      <c r="J164" s="10">
        <f t="shared" si="63"/>
        <v>0.74</v>
      </c>
      <c r="K164" s="10">
        <f t="shared" si="64"/>
        <v>0</v>
      </c>
      <c r="L164" s="10">
        <f t="shared" si="65"/>
        <v>1079.43</v>
      </c>
      <c r="M164" s="10">
        <f t="shared" si="66"/>
        <v>1079.43</v>
      </c>
      <c r="N164" s="11">
        <f t="shared" si="50"/>
        <v>1.35225750880528E-4</v>
      </c>
    </row>
    <row r="165" spans="1:14" ht="39" hidden="1" customHeight="1" x14ac:dyDescent="0.2">
      <c r="A165" s="7" t="s">
        <v>329</v>
      </c>
      <c r="B165" s="9" t="s">
        <v>330</v>
      </c>
      <c r="C165" s="7" t="s">
        <v>50</v>
      </c>
      <c r="D165" s="7" t="s">
        <v>331</v>
      </c>
      <c r="E165" s="8" t="s">
        <v>66</v>
      </c>
      <c r="F165" s="9">
        <v>7.09</v>
      </c>
      <c r="G165" s="10">
        <v>371.4</v>
      </c>
      <c r="H165" s="10">
        <v>75.37</v>
      </c>
      <c r="I165" s="10">
        <v>373.87</v>
      </c>
      <c r="J165" s="10">
        <f t="shared" si="63"/>
        <v>449.24</v>
      </c>
      <c r="K165" s="10">
        <f t="shared" si="64"/>
        <v>534.37</v>
      </c>
      <c r="L165" s="10">
        <f t="shared" si="65"/>
        <v>2650.7400000000002</v>
      </c>
      <c r="M165" s="10">
        <f t="shared" si="66"/>
        <v>3185.11</v>
      </c>
      <c r="N165" s="11">
        <f t="shared" si="50"/>
        <v>3.9901512037564133E-4</v>
      </c>
    </row>
    <row r="166" spans="1:14" ht="24" hidden="1" customHeight="1" x14ac:dyDescent="0.2">
      <c r="A166" s="3" t="s">
        <v>332</v>
      </c>
      <c r="B166" s="3"/>
      <c r="C166" s="3"/>
      <c r="D166" s="3" t="s">
        <v>333</v>
      </c>
      <c r="E166" s="3"/>
      <c r="F166" s="4"/>
      <c r="G166" s="3"/>
      <c r="H166" s="3"/>
      <c r="I166" s="3"/>
      <c r="J166" s="3"/>
      <c r="K166" s="3"/>
      <c r="L166" s="3"/>
      <c r="M166" s="5">
        <v>71409.09</v>
      </c>
      <c r="N166" s="6">
        <f t="shared" si="50"/>
        <v>8.9457841777097185E-3</v>
      </c>
    </row>
    <row r="167" spans="1:14" ht="26.1" hidden="1" customHeight="1" x14ac:dyDescent="0.2">
      <c r="A167" s="7" t="s">
        <v>334</v>
      </c>
      <c r="B167" s="9" t="s">
        <v>335</v>
      </c>
      <c r="C167" s="7" t="s">
        <v>50</v>
      </c>
      <c r="D167" s="7" t="s">
        <v>336</v>
      </c>
      <c r="E167" s="8" t="s">
        <v>56</v>
      </c>
      <c r="F167" s="9">
        <v>45.9</v>
      </c>
      <c r="G167" s="10">
        <v>37.31</v>
      </c>
      <c r="H167" s="10">
        <v>15.95</v>
      </c>
      <c r="I167" s="10">
        <v>29.18</v>
      </c>
      <c r="J167" s="10">
        <f t="shared" ref="J167:J172" si="67">TRUNC(G167 * (1 + 20.96 / 100), 2)</f>
        <v>45.13</v>
      </c>
      <c r="K167" s="10">
        <f t="shared" ref="K167:K172" si="68">TRUNC(F167 * H167, 2)</f>
        <v>732.1</v>
      </c>
      <c r="L167" s="10">
        <f t="shared" ref="L167:L172" si="69">M167 - K167</f>
        <v>1339.3600000000001</v>
      </c>
      <c r="M167" s="10">
        <f t="shared" ref="M167:M172" si="70">TRUNC(F167 * J167, 2)</f>
        <v>2071.46</v>
      </c>
      <c r="N167" s="11">
        <f t="shared" si="50"/>
        <v>2.5950245399792345E-4</v>
      </c>
    </row>
    <row r="168" spans="1:14" ht="26.1" hidden="1" customHeight="1" x14ac:dyDescent="0.2">
      <c r="A168" s="7" t="s">
        <v>337</v>
      </c>
      <c r="B168" s="9" t="s">
        <v>338</v>
      </c>
      <c r="C168" s="7" t="s">
        <v>31</v>
      </c>
      <c r="D168" s="7" t="s">
        <v>339</v>
      </c>
      <c r="E168" s="8" t="s">
        <v>111</v>
      </c>
      <c r="F168" s="9">
        <v>18.3</v>
      </c>
      <c r="G168" s="10">
        <v>572.34</v>
      </c>
      <c r="H168" s="10">
        <v>24.55</v>
      </c>
      <c r="I168" s="10">
        <v>667.75</v>
      </c>
      <c r="J168" s="10">
        <f t="shared" si="67"/>
        <v>692.3</v>
      </c>
      <c r="K168" s="10">
        <f t="shared" si="68"/>
        <v>449.26</v>
      </c>
      <c r="L168" s="10">
        <f t="shared" si="69"/>
        <v>12219.83</v>
      </c>
      <c r="M168" s="10">
        <f t="shared" si="70"/>
        <v>12669.09</v>
      </c>
      <c r="N168" s="11">
        <f t="shared" si="50"/>
        <v>1.5871220998332346E-3</v>
      </c>
    </row>
    <row r="169" spans="1:14" ht="39" hidden="1" customHeight="1" x14ac:dyDescent="0.2">
      <c r="A169" s="7" t="s">
        <v>340</v>
      </c>
      <c r="B169" s="9" t="s">
        <v>341</v>
      </c>
      <c r="C169" s="7" t="s">
        <v>31</v>
      </c>
      <c r="D169" s="7" t="s">
        <v>342</v>
      </c>
      <c r="E169" s="8" t="s">
        <v>66</v>
      </c>
      <c r="F169" s="9">
        <v>41.39</v>
      </c>
      <c r="G169" s="10">
        <v>442.69</v>
      </c>
      <c r="H169" s="10">
        <v>7.4</v>
      </c>
      <c r="I169" s="10">
        <v>528.07000000000005</v>
      </c>
      <c r="J169" s="10">
        <f t="shared" si="67"/>
        <v>535.47</v>
      </c>
      <c r="K169" s="10">
        <f t="shared" si="68"/>
        <v>306.27999999999997</v>
      </c>
      <c r="L169" s="10">
        <f t="shared" si="69"/>
        <v>21856.82</v>
      </c>
      <c r="M169" s="10">
        <f t="shared" si="70"/>
        <v>22163.1</v>
      </c>
      <c r="N169" s="11">
        <f t="shared" si="50"/>
        <v>2.7764855890055214E-3</v>
      </c>
    </row>
    <row r="170" spans="1:14" ht="39" hidden="1" customHeight="1" x14ac:dyDescent="0.2">
      <c r="A170" s="7" t="s">
        <v>343</v>
      </c>
      <c r="B170" s="9" t="s">
        <v>162</v>
      </c>
      <c r="C170" s="7" t="s">
        <v>31</v>
      </c>
      <c r="D170" s="7" t="s">
        <v>163</v>
      </c>
      <c r="E170" s="8" t="s">
        <v>66</v>
      </c>
      <c r="F170" s="9">
        <v>41.39</v>
      </c>
      <c r="G170" s="10">
        <v>635.66999999999996</v>
      </c>
      <c r="H170" s="10">
        <v>6.13</v>
      </c>
      <c r="I170" s="10">
        <v>762.77</v>
      </c>
      <c r="J170" s="10">
        <f t="shared" si="67"/>
        <v>768.9</v>
      </c>
      <c r="K170" s="10">
        <f t="shared" si="68"/>
        <v>253.72</v>
      </c>
      <c r="L170" s="10">
        <f t="shared" si="69"/>
        <v>31571.05</v>
      </c>
      <c r="M170" s="10">
        <f t="shared" si="70"/>
        <v>31824.77</v>
      </c>
      <c r="N170" s="11">
        <f t="shared" si="50"/>
        <v>3.9868527091614101E-3</v>
      </c>
    </row>
    <row r="171" spans="1:14" ht="24" hidden="1" customHeight="1" x14ac:dyDescent="0.2">
      <c r="A171" s="7" t="s">
        <v>344</v>
      </c>
      <c r="B171" s="9" t="s">
        <v>165</v>
      </c>
      <c r="C171" s="7" t="s">
        <v>31</v>
      </c>
      <c r="D171" s="7" t="s">
        <v>166</v>
      </c>
      <c r="E171" s="8" t="s">
        <v>66</v>
      </c>
      <c r="F171" s="9">
        <v>41.39</v>
      </c>
      <c r="G171" s="10">
        <v>3.19</v>
      </c>
      <c r="H171" s="10">
        <v>2.77</v>
      </c>
      <c r="I171" s="10">
        <v>1.08</v>
      </c>
      <c r="J171" s="10">
        <f t="shared" si="67"/>
        <v>3.85</v>
      </c>
      <c r="K171" s="10">
        <f t="shared" si="68"/>
        <v>114.65</v>
      </c>
      <c r="L171" s="10">
        <f t="shared" si="69"/>
        <v>44.699999999999989</v>
      </c>
      <c r="M171" s="10">
        <f t="shared" si="70"/>
        <v>159.35</v>
      </c>
      <c r="N171" s="11">
        <f t="shared" si="50"/>
        <v>1.9962594520082019E-5</v>
      </c>
    </row>
    <row r="172" spans="1:14" ht="26.1" hidden="1" customHeight="1" x14ac:dyDescent="0.2">
      <c r="A172" s="7" t="s">
        <v>345</v>
      </c>
      <c r="B172" s="9" t="s">
        <v>168</v>
      </c>
      <c r="C172" s="7" t="s">
        <v>31</v>
      </c>
      <c r="D172" s="7" t="s">
        <v>169</v>
      </c>
      <c r="E172" s="8" t="s">
        <v>119</v>
      </c>
      <c r="F172" s="9">
        <v>3407.19</v>
      </c>
      <c r="G172" s="10">
        <v>0.62</v>
      </c>
      <c r="H172" s="10">
        <v>0</v>
      </c>
      <c r="I172" s="10">
        <v>0.74</v>
      </c>
      <c r="J172" s="10">
        <f t="shared" si="67"/>
        <v>0.74</v>
      </c>
      <c r="K172" s="10">
        <f t="shared" si="68"/>
        <v>0</v>
      </c>
      <c r="L172" s="10">
        <f t="shared" si="69"/>
        <v>2521.3200000000002</v>
      </c>
      <c r="M172" s="10">
        <f t="shared" si="70"/>
        <v>2521.3200000000002</v>
      </c>
      <c r="N172" s="11">
        <f t="shared" si="50"/>
        <v>3.158587311915482E-4</v>
      </c>
    </row>
    <row r="173" spans="1:14" ht="24" hidden="1" customHeight="1" x14ac:dyDescent="0.2">
      <c r="A173" s="3" t="s">
        <v>346</v>
      </c>
      <c r="B173" s="3"/>
      <c r="C173" s="3"/>
      <c r="D173" s="3" t="s">
        <v>347</v>
      </c>
      <c r="E173" s="3"/>
      <c r="F173" s="4"/>
      <c r="G173" s="3"/>
      <c r="H173" s="3"/>
      <c r="I173" s="3"/>
      <c r="J173" s="3"/>
      <c r="K173" s="3"/>
      <c r="L173" s="3"/>
      <c r="M173" s="5">
        <v>31151.57</v>
      </c>
      <c r="N173" s="6">
        <f t="shared" si="50"/>
        <v>3.9025174808531627E-3</v>
      </c>
    </row>
    <row r="174" spans="1:14" ht="26.1" hidden="1" customHeight="1" x14ac:dyDescent="0.2">
      <c r="A174" s="7" t="s">
        <v>348</v>
      </c>
      <c r="B174" s="9" t="s">
        <v>349</v>
      </c>
      <c r="C174" s="7" t="s">
        <v>31</v>
      </c>
      <c r="D174" s="7" t="s">
        <v>350</v>
      </c>
      <c r="E174" s="8" t="s">
        <v>66</v>
      </c>
      <c r="F174" s="9">
        <v>29.58</v>
      </c>
      <c r="G174" s="10">
        <v>361.51</v>
      </c>
      <c r="H174" s="10">
        <v>5.48</v>
      </c>
      <c r="I174" s="10">
        <v>431.8</v>
      </c>
      <c r="J174" s="10">
        <f>TRUNC(G174 * (1 + 20.96 / 100), 2)</f>
        <v>437.28</v>
      </c>
      <c r="K174" s="10">
        <f>TRUNC(F174 * H174, 2)</f>
        <v>162.09</v>
      </c>
      <c r="L174" s="10">
        <f>M174 - K174</f>
        <v>12772.65</v>
      </c>
      <c r="M174" s="10">
        <f>TRUNC(F174 * J174, 2)</f>
        <v>12934.74</v>
      </c>
      <c r="N174" s="11">
        <f t="shared" si="50"/>
        <v>1.62040144237644E-3</v>
      </c>
    </row>
    <row r="175" spans="1:14" ht="24" hidden="1" customHeight="1" x14ac:dyDescent="0.2">
      <c r="A175" s="7" t="s">
        <v>351</v>
      </c>
      <c r="B175" s="9" t="s">
        <v>352</v>
      </c>
      <c r="C175" s="7" t="s">
        <v>31</v>
      </c>
      <c r="D175" s="7" t="s">
        <v>353</v>
      </c>
      <c r="E175" s="8" t="s">
        <v>66</v>
      </c>
      <c r="F175" s="9">
        <v>29.58</v>
      </c>
      <c r="G175" s="10">
        <v>125.44</v>
      </c>
      <c r="H175" s="10">
        <v>0.11</v>
      </c>
      <c r="I175" s="10">
        <v>151.62</v>
      </c>
      <c r="J175" s="10">
        <f>TRUNC(G175 * (1 + 20.96 / 100), 2)</f>
        <v>151.72999999999999</v>
      </c>
      <c r="K175" s="10">
        <f>TRUNC(F175 * H175, 2)</f>
        <v>3.25</v>
      </c>
      <c r="L175" s="10">
        <f>M175 - K175</f>
        <v>4484.92</v>
      </c>
      <c r="M175" s="10">
        <f>TRUNC(F175 * J175, 2)</f>
        <v>4488.17</v>
      </c>
      <c r="N175" s="11">
        <f t="shared" si="50"/>
        <v>5.6225615216314105E-4</v>
      </c>
    </row>
    <row r="176" spans="1:14" ht="24" hidden="1" customHeight="1" x14ac:dyDescent="0.2">
      <c r="A176" s="7" t="s">
        <v>354</v>
      </c>
      <c r="B176" s="9" t="s">
        <v>355</v>
      </c>
      <c r="C176" s="7" t="s">
        <v>31</v>
      </c>
      <c r="D176" s="7" t="s">
        <v>356</v>
      </c>
      <c r="E176" s="8" t="s">
        <v>66</v>
      </c>
      <c r="F176" s="9">
        <v>29.58</v>
      </c>
      <c r="G176" s="10">
        <v>383.7</v>
      </c>
      <c r="H176" s="10">
        <v>396</v>
      </c>
      <c r="I176" s="10">
        <v>68.12</v>
      </c>
      <c r="J176" s="10">
        <f>TRUNC(G176 * (1 + 20.96 / 100), 2)</f>
        <v>464.12</v>
      </c>
      <c r="K176" s="10">
        <f>TRUNC(F176 * H176, 2)</f>
        <v>11713.68</v>
      </c>
      <c r="L176" s="10">
        <f>M176 - K176</f>
        <v>2014.9799999999996</v>
      </c>
      <c r="M176" s="10">
        <f>TRUNC(F176 * J176, 2)</f>
        <v>13728.66</v>
      </c>
      <c r="N176" s="11">
        <f t="shared" si="50"/>
        <v>1.7198598863135816E-3</v>
      </c>
    </row>
    <row r="177" spans="1:14" ht="24" hidden="1" customHeight="1" x14ac:dyDescent="0.2">
      <c r="A177" s="3" t="s">
        <v>357</v>
      </c>
      <c r="B177" s="3"/>
      <c r="C177" s="3"/>
      <c r="D177" s="3" t="s">
        <v>358</v>
      </c>
      <c r="E177" s="3"/>
      <c r="F177" s="4"/>
      <c r="G177" s="3"/>
      <c r="H177" s="3"/>
      <c r="I177" s="3"/>
      <c r="J177" s="3"/>
      <c r="K177" s="3"/>
      <c r="L177" s="3"/>
      <c r="M177" s="5">
        <v>175564.46</v>
      </c>
      <c r="N177" s="6">
        <f t="shared" si="50"/>
        <v>2.199386336440012E-2</v>
      </c>
    </row>
    <row r="178" spans="1:14" ht="24" hidden="1" customHeight="1" x14ac:dyDescent="0.2">
      <c r="A178" s="3" t="s">
        <v>359</v>
      </c>
      <c r="B178" s="3"/>
      <c r="C178" s="3"/>
      <c r="D178" s="3" t="s">
        <v>360</v>
      </c>
      <c r="E178" s="3"/>
      <c r="F178" s="4"/>
      <c r="G178" s="3"/>
      <c r="H178" s="3"/>
      <c r="I178" s="3"/>
      <c r="J178" s="3"/>
      <c r="K178" s="3"/>
      <c r="L178" s="3"/>
      <c r="M178" s="5">
        <v>1997.1</v>
      </c>
      <c r="N178" s="6">
        <f t="shared" si="50"/>
        <v>2.5018699413903862E-4</v>
      </c>
    </row>
    <row r="179" spans="1:14" ht="24" hidden="1" customHeight="1" x14ac:dyDescent="0.2">
      <c r="A179" s="7" t="s">
        <v>361</v>
      </c>
      <c r="B179" s="9" t="s">
        <v>362</v>
      </c>
      <c r="C179" s="7" t="s">
        <v>31</v>
      </c>
      <c r="D179" s="7" t="s">
        <v>363</v>
      </c>
      <c r="E179" s="8" t="s">
        <v>66</v>
      </c>
      <c r="F179" s="9">
        <v>165.2</v>
      </c>
      <c r="G179" s="10">
        <v>4.6100000000000003</v>
      </c>
      <c r="H179" s="10">
        <v>0.14000000000000001</v>
      </c>
      <c r="I179" s="10">
        <v>5.43</v>
      </c>
      <c r="J179" s="10">
        <f>TRUNC(G179 * (1 + 20.96 / 100), 2)</f>
        <v>5.57</v>
      </c>
      <c r="K179" s="10">
        <f>TRUNC(F179 * H179, 2)</f>
        <v>23.12</v>
      </c>
      <c r="L179" s="10">
        <f>M179 - K179</f>
        <v>897.04</v>
      </c>
      <c r="M179" s="10">
        <f>TRUNC(F179 * J179, 2)</f>
        <v>920.16</v>
      </c>
      <c r="N179" s="11">
        <f t="shared" si="50"/>
        <v>1.1527317837212847E-4</v>
      </c>
    </row>
    <row r="180" spans="1:14" ht="39" hidden="1" customHeight="1" x14ac:dyDescent="0.2">
      <c r="A180" s="7" t="s">
        <v>364</v>
      </c>
      <c r="B180" s="9" t="s">
        <v>101</v>
      </c>
      <c r="C180" s="7" t="s">
        <v>50</v>
      </c>
      <c r="D180" s="7" t="s">
        <v>365</v>
      </c>
      <c r="E180" s="8" t="s">
        <v>103</v>
      </c>
      <c r="F180" s="9">
        <v>387.39</v>
      </c>
      <c r="G180" s="10">
        <v>2.2999999999999998</v>
      </c>
      <c r="H180" s="10">
        <v>0.28000000000000003</v>
      </c>
      <c r="I180" s="10">
        <v>2.5</v>
      </c>
      <c r="J180" s="10">
        <f>TRUNC(G180 * (1 + 20.96 / 100), 2)</f>
        <v>2.78</v>
      </c>
      <c r="K180" s="10">
        <f>TRUNC(F180 * H180, 2)</f>
        <v>108.46</v>
      </c>
      <c r="L180" s="10">
        <f>M180 - K180</f>
        <v>968.48</v>
      </c>
      <c r="M180" s="10">
        <f>TRUNC(F180 * J180, 2)</f>
        <v>1076.94</v>
      </c>
      <c r="N180" s="11">
        <f t="shared" si="50"/>
        <v>1.3491381576691015E-4</v>
      </c>
    </row>
    <row r="181" spans="1:14" ht="24" hidden="1" customHeight="1" x14ac:dyDescent="0.2">
      <c r="A181" s="3" t="s">
        <v>366</v>
      </c>
      <c r="B181" s="3"/>
      <c r="C181" s="3"/>
      <c r="D181" s="3" t="s">
        <v>367</v>
      </c>
      <c r="E181" s="3"/>
      <c r="F181" s="4"/>
      <c r="G181" s="3"/>
      <c r="H181" s="3"/>
      <c r="I181" s="3"/>
      <c r="J181" s="3"/>
      <c r="K181" s="3"/>
      <c r="L181" s="3"/>
      <c r="M181" s="5">
        <v>49979.97</v>
      </c>
      <c r="N181" s="6">
        <f t="shared" si="50"/>
        <v>6.2612480403882263E-3</v>
      </c>
    </row>
    <row r="182" spans="1:14" ht="26.1" hidden="1" customHeight="1" x14ac:dyDescent="0.2">
      <c r="A182" s="7" t="s">
        <v>368</v>
      </c>
      <c r="B182" s="9" t="s">
        <v>369</v>
      </c>
      <c r="C182" s="7" t="s">
        <v>50</v>
      </c>
      <c r="D182" s="7" t="s">
        <v>370</v>
      </c>
      <c r="E182" s="8" t="s">
        <v>52</v>
      </c>
      <c r="F182" s="9">
        <v>915</v>
      </c>
      <c r="G182" s="10">
        <v>1.1499999999999999</v>
      </c>
      <c r="H182" s="10">
        <v>0.28999999999999998</v>
      </c>
      <c r="I182" s="10">
        <v>1.1000000000000001</v>
      </c>
      <c r="J182" s="10">
        <f>TRUNC(G182 * (1 + 20.96 / 100), 2)</f>
        <v>1.39</v>
      </c>
      <c r="K182" s="10">
        <f>TRUNC(F182 * H182, 2)</f>
        <v>265.35000000000002</v>
      </c>
      <c r="L182" s="10">
        <f>M182 - K182</f>
        <v>1006.4999999999999</v>
      </c>
      <c r="M182" s="10">
        <f>TRUNC(F182 * J182, 2)</f>
        <v>1271.8499999999999</v>
      </c>
      <c r="N182" s="11">
        <f t="shared" si="50"/>
        <v>1.5933119447986393E-4</v>
      </c>
    </row>
    <row r="183" spans="1:14" ht="26.1" hidden="1" customHeight="1" x14ac:dyDescent="0.2">
      <c r="A183" s="7" t="s">
        <v>371</v>
      </c>
      <c r="B183" s="9" t="s">
        <v>372</v>
      </c>
      <c r="C183" s="7" t="s">
        <v>31</v>
      </c>
      <c r="D183" s="7" t="s">
        <v>373</v>
      </c>
      <c r="E183" s="8" t="s">
        <v>66</v>
      </c>
      <c r="F183" s="9">
        <v>149</v>
      </c>
      <c r="G183" s="10">
        <v>167.78</v>
      </c>
      <c r="H183" s="10">
        <v>0.57999999999999996</v>
      </c>
      <c r="I183" s="10">
        <v>202.36</v>
      </c>
      <c r="J183" s="10">
        <f>TRUNC(G183 * (1 + 20.96 / 100), 2)</f>
        <v>202.94</v>
      </c>
      <c r="K183" s="10">
        <f>TRUNC(F183 * H183, 2)</f>
        <v>86.42</v>
      </c>
      <c r="L183" s="10">
        <f>M183 - K183</f>
        <v>30151.640000000003</v>
      </c>
      <c r="M183" s="10">
        <f>TRUNC(F183 * J183, 2)</f>
        <v>30238.06</v>
      </c>
      <c r="N183" s="11">
        <f t="shared" si="50"/>
        <v>3.7880773822021423E-3</v>
      </c>
    </row>
    <row r="184" spans="1:14" ht="39" hidden="1" customHeight="1" x14ac:dyDescent="0.2">
      <c r="A184" s="7" t="s">
        <v>374</v>
      </c>
      <c r="B184" s="9" t="s">
        <v>101</v>
      </c>
      <c r="C184" s="7" t="s">
        <v>50</v>
      </c>
      <c r="D184" s="7" t="s">
        <v>102</v>
      </c>
      <c r="E184" s="8" t="s">
        <v>103</v>
      </c>
      <c r="F184" s="9">
        <v>6643.91</v>
      </c>
      <c r="G184" s="10">
        <v>2.2999999999999998</v>
      </c>
      <c r="H184" s="10">
        <v>0.28000000000000003</v>
      </c>
      <c r="I184" s="10">
        <v>2.5</v>
      </c>
      <c r="J184" s="10">
        <f>TRUNC(G184 * (1 + 20.96 / 100), 2)</f>
        <v>2.78</v>
      </c>
      <c r="K184" s="10">
        <f>TRUNC(F184 * H184, 2)</f>
        <v>1860.29</v>
      </c>
      <c r="L184" s="10">
        <f>M184 - K184</f>
        <v>16609.77</v>
      </c>
      <c r="M184" s="10">
        <f>TRUNC(F184 * J184, 2)</f>
        <v>18470.060000000001</v>
      </c>
      <c r="N184" s="11">
        <f t="shared" si="50"/>
        <v>2.3138394637062199E-3</v>
      </c>
    </row>
    <row r="185" spans="1:14" ht="24" hidden="1" customHeight="1" x14ac:dyDescent="0.2">
      <c r="A185" s="3" t="s">
        <v>375</v>
      </c>
      <c r="B185" s="3"/>
      <c r="C185" s="3"/>
      <c r="D185" s="3" t="s">
        <v>376</v>
      </c>
      <c r="E185" s="3"/>
      <c r="F185" s="4"/>
      <c r="G185" s="3"/>
      <c r="H185" s="3"/>
      <c r="I185" s="3"/>
      <c r="J185" s="3"/>
      <c r="K185" s="3"/>
      <c r="L185" s="3"/>
      <c r="M185" s="5">
        <v>31612.28</v>
      </c>
      <c r="N185" s="6">
        <f t="shared" si="50"/>
        <v>3.9602329933812264E-3</v>
      </c>
    </row>
    <row r="186" spans="1:14" ht="26.1" hidden="1" customHeight="1" x14ac:dyDescent="0.2">
      <c r="A186" s="7" t="s">
        <v>377</v>
      </c>
      <c r="B186" s="9" t="s">
        <v>378</v>
      </c>
      <c r="C186" s="7" t="s">
        <v>31</v>
      </c>
      <c r="D186" s="7" t="s">
        <v>379</v>
      </c>
      <c r="E186" s="8" t="s">
        <v>66</v>
      </c>
      <c r="F186" s="9">
        <v>103.875</v>
      </c>
      <c r="G186" s="10">
        <v>200.36</v>
      </c>
      <c r="H186" s="10">
        <v>0.88</v>
      </c>
      <c r="I186" s="10">
        <v>241.47</v>
      </c>
      <c r="J186" s="10">
        <f>TRUNC(G186 * (1 + 20.96 / 100), 2)</f>
        <v>242.35</v>
      </c>
      <c r="K186" s="10">
        <f>TRUNC(F186 * H186, 2)</f>
        <v>91.41</v>
      </c>
      <c r="L186" s="10">
        <f>M186 - K186</f>
        <v>25082.69</v>
      </c>
      <c r="M186" s="10">
        <f>TRUNC(F186 * J186, 2)</f>
        <v>25174.1</v>
      </c>
      <c r="N186" s="11">
        <f t="shared" si="50"/>
        <v>3.1536890537056592E-3</v>
      </c>
    </row>
    <row r="187" spans="1:14" ht="24" hidden="1" customHeight="1" x14ac:dyDescent="0.2">
      <c r="A187" s="7" t="s">
        <v>380</v>
      </c>
      <c r="B187" s="9" t="s">
        <v>381</v>
      </c>
      <c r="C187" s="7" t="s">
        <v>50</v>
      </c>
      <c r="D187" s="7" t="s">
        <v>382</v>
      </c>
      <c r="E187" s="8" t="s">
        <v>103</v>
      </c>
      <c r="F187" s="9">
        <v>4631.7860000000001</v>
      </c>
      <c r="G187" s="10">
        <v>1.1499999999999999</v>
      </c>
      <c r="H187" s="10">
        <v>0.1</v>
      </c>
      <c r="I187" s="10">
        <v>1.29</v>
      </c>
      <c r="J187" s="10">
        <f>TRUNC(G187 * (1 + 20.96 / 100), 2)</f>
        <v>1.39</v>
      </c>
      <c r="K187" s="10">
        <f>TRUNC(F187 * H187, 2)</f>
        <v>463.17</v>
      </c>
      <c r="L187" s="10">
        <f>M187 - K187</f>
        <v>5975.01</v>
      </c>
      <c r="M187" s="10">
        <f>TRUNC(F187 * J187, 2)</f>
        <v>6438.18</v>
      </c>
      <c r="N187" s="11">
        <f t="shared" si="50"/>
        <v>8.0654393967556745E-4</v>
      </c>
    </row>
    <row r="188" spans="1:14" ht="24" hidden="1" customHeight="1" x14ac:dyDescent="0.2">
      <c r="A188" s="3" t="s">
        <v>383</v>
      </c>
      <c r="B188" s="3"/>
      <c r="C188" s="3"/>
      <c r="D188" s="3" t="s">
        <v>384</v>
      </c>
      <c r="E188" s="3"/>
      <c r="F188" s="4"/>
      <c r="G188" s="3"/>
      <c r="H188" s="3"/>
      <c r="I188" s="3"/>
      <c r="J188" s="3"/>
      <c r="K188" s="3"/>
      <c r="L188" s="3"/>
      <c r="M188" s="5">
        <v>7274.21</v>
      </c>
      <c r="N188" s="6">
        <f t="shared" si="50"/>
        <v>9.1127772001208559E-4</v>
      </c>
    </row>
    <row r="189" spans="1:14" ht="24" hidden="1" customHeight="1" x14ac:dyDescent="0.2">
      <c r="A189" s="12" t="s">
        <v>385</v>
      </c>
      <c r="B189" s="14" t="s">
        <v>386</v>
      </c>
      <c r="C189" s="12" t="s">
        <v>31</v>
      </c>
      <c r="D189" s="12" t="s">
        <v>387</v>
      </c>
      <c r="E189" s="13" t="s">
        <v>66</v>
      </c>
      <c r="F189" s="14">
        <v>26.8</v>
      </c>
      <c r="G189" s="17">
        <v>129.64949999999999</v>
      </c>
      <c r="H189" s="15">
        <v>0</v>
      </c>
      <c r="I189" s="15">
        <v>156.81</v>
      </c>
      <c r="J189" s="15">
        <f>TRUNC(G189 * (1 + 20.96 / 100), 2)</f>
        <v>156.82</v>
      </c>
      <c r="K189" s="15">
        <f>TRUNC(F189 * H189, 2)</f>
        <v>0</v>
      </c>
      <c r="L189" s="15">
        <f>M189 - K189</f>
        <v>4202.7700000000004</v>
      </c>
      <c r="M189" s="15">
        <f>TRUNC(F189 * J189, 2)</f>
        <v>4202.7700000000004</v>
      </c>
      <c r="N189" s="16">
        <f t="shared" si="50"/>
        <v>5.2650262548581818E-4</v>
      </c>
    </row>
    <row r="190" spans="1:14" ht="26.1" hidden="1" customHeight="1" x14ac:dyDescent="0.2">
      <c r="A190" s="7" t="s">
        <v>388</v>
      </c>
      <c r="B190" s="9" t="s">
        <v>389</v>
      </c>
      <c r="C190" s="7" t="s">
        <v>50</v>
      </c>
      <c r="D190" s="7" t="s">
        <v>390</v>
      </c>
      <c r="E190" s="8" t="s">
        <v>66</v>
      </c>
      <c r="F190" s="9">
        <v>26.8</v>
      </c>
      <c r="G190" s="10">
        <v>6.47</v>
      </c>
      <c r="H190" s="10">
        <v>4.8099999999999996</v>
      </c>
      <c r="I190" s="10">
        <v>3.01</v>
      </c>
      <c r="J190" s="10">
        <f>TRUNC(G190 * (1 + 20.96 / 100), 2)</f>
        <v>7.82</v>
      </c>
      <c r="K190" s="10">
        <f>TRUNC(F190 * H190, 2)</f>
        <v>128.9</v>
      </c>
      <c r="L190" s="10">
        <f>M190 - K190</f>
        <v>80.669999999999987</v>
      </c>
      <c r="M190" s="10">
        <f>TRUNC(F190 * J190, 2)</f>
        <v>209.57</v>
      </c>
      <c r="N190" s="11">
        <f t="shared" si="50"/>
        <v>2.6253912353772132E-5</v>
      </c>
    </row>
    <row r="191" spans="1:14" ht="39" hidden="1" customHeight="1" x14ac:dyDescent="0.2">
      <c r="A191" s="7" t="s">
        <v>391</v>
      </c>
      <c r="B191" s="9" t="s">
        <v>101</v>
      </c>
      <c r="C191" s="7" t="s">
        <v>50</v>
      </c>
      <c r="D191" s="7" t="s">
        <v>102</v>
      </c>
      <c r="E191" s="8" t="s">
        <v>103</v>
      </c>
      <c r="F191" s="9">
        <v>1029.55</v>
      </c>
      <c r="G191" s="10">
        <v>2.2999999999999998</v>
      </c>
      <c r="H191" s="10">
        <v>0.28000000000000003</v>
      </c>
      <c r="I191" s="10">
        <v>2.5</v>
      </c>
      <c r="J191" s="10">
        <f>TRUNC(G191 * (1 + 20.96 / 100), 2)</f>
        <v>2.78</v>
      </c>
      <c r="K191" s="10">
        <f>TRUNC(F191 * H191, 2)</f>
        <v>288.27</v>
      </c>
      <c r="L191" s="10">
        <f>M191 - K191</f>
        <v>2573.87</v>
      </c>
      <c r="M191" s="10">
        <f>TRUNC(F191 * J191, 2)</f>
        <v>2862.14</v>
      </c>
      <c r="N191" s="11">
        <f t="shared" si="50"/>
        <v>3.5855500646192375E-4</v>
      </c>
    </row>
    <row r="192" spans="1:14" ht="24" hidden="1" customHeight="1" x14ac:dyDescent="0.2">
      <c r="A192" s="3" t="s">
        <v>392</v>
      </c>
      <c r="B192" s="3"/>
      <c r="C192" s="3"/>
      <c r="D192" s="3" t="s">
        <v>393</v>
      </c>
      <c r="E192" s="3"/>
      <c r="F192" s="4"/>
      <c r="G192" s="3"/>
      <c r="H192" s="3"/>
      <c r="I192" s="3"/>
      <c r="J192" s="3"/>
      <c r="K192" s="3"/>
      <c r="L192" s="3"/>
      <c r="M192" s="5">
        <v>13232</v>
      </c>
      <c r="N192" s="6">
        <f t="shared" si="50"/>
        <v>1.6576407322856938E-3</v>
      </c>
    </row>
    <row r="193" spans="1:14" ht="65.099999999999994" hidden="1" customHeight="1" x14ac:dyDescent="0.2">
      <c r="A193" s="7" t="s">
        <v>394</v>
      </c>
      <c r="B193" s="9" t="s">
        <v>395</v>
      </c>
      <c r="C193" s="7" t="s">
        <v>50</v>
      </c>
      <c r="D193" s="7" t="s">
        <v>396</v>
      </c>
      <c r="E193" s="8" t="s">
        <v>56</v>
      </c>
      <c r="F193" s="9">
        <v>200</v>
      </c>
      <c r="G193" s="10">
        <v>54.7</v>
      </c>
      <c r="H193" s="10">
        <v>17.579999999999998</v>
      </c>
      <c r="I193" s="10">
        <v>48.58</v>
      </c>
      <c r="J193" s="10">
        <f>TRUNC(G193 * (1 + 20.96 / 100), 2)</f>
        <v>66.16</v>
      </c>
      <c r="K193" s="10">
        <f>TRUNC(F193 * H193, 2)</f>
        <v>3516</v>
      </c>
      <c r="L193" s="10">
        <f>M193 - K193</f>
        <v>9716</v>
      </c>
      <c r="M193" s="10">
        <f>TRUNC(F193 * J193, 2)</f>
        <v>13232</v>
      </c>
      <c r="N193" s="11">
        <f t="shared" si="50"/>
        <v>1.6576407322856938E-3</v>
      </c>
    </row>
    <row r="194" spans="1:14" ht="24" hidden="1" customHeight="1" x14ac:dyDescent="0.2">
      <c r="A194" s="3" t="s">
        <v>397</v>
      </c>
      <c r="B194" s="3"/>
      <c r="C194" s="3"/>
      <c r="D194" s="3" t="s">
        <v>398</v>
      </c>
      <c r="E194" s="3"/>
      <c r="F194" s="4"/>
      <c r="G194" s="3"/>
      <c r="H194" s="3"/>
      <c r="I194" s="3"/>
      <c r="J194" s="3"/>
      <c r="K194" s="3"/>
      <c r="L194" s="3"/>
      <c r="M194" s="5">
        <v>71468.899999999994</v>
      </c>
      <c r="N194" s="6">
        <f t="shared" si="50"/>
        <v>8.9532768841938497E-3</v>
      </c>
    </row>
    <row r="195" spans="1:14" ht="39" hidden="1" customHeight="1" x14ac:dyDescent="0.2">
      <c r="A195" s="7" t="s">
        <v>399</v>
      </c>
      <c r="B195" s="9" t="s">
        <v>400</v>
      </c>
      <c r="C195" s="7" t="s">
        <v>50</v>
      </c>
      <c r="D195" s="7" t="s">
        <v>401</v>
      </c>
      <c r="E195" s="8" t="s">
        <v>52</v>
      </c>
      <c r="F195" s="9">
        <v>670</v>
      </c>
      <c r="G195" s="10">
        <v>88.19</v>
      </c>
      <c r="H195" s="10">
        <v>9.18</v>
      </c>
      <c r="I195" s="10">
        <v>97.49</v>
      </c>
      <c r="J195" s="10">
        <f>TRUNC(G195 * (1 + 20.96 / 100), 2)</f>
        <v>106.67</v>
      </c>
      <c r="K195" s="10">
        <f>TRUNC(F195 * H195, 2)</f>
        <v>6150.6</v>
      </c>
      <c r="L195" s="10">
        <f>M195 - K195</f>
        <v>65318.299999999996</v>
      </c>
      <c r="M195" s="10">
        <f>TRUNC(F195 * J195, 2)</f>
        <v>71468.899999999994</v>
      </c>
      <c r="N195" s="11">
        <f t="shared" si="50"/>
        <v>8.9532768841938497E-3</v>
      </c>
    </row>
    <row r="196" spans="1:14" ht="24" hidden="1" customHeight="1" x14ac:dyDescent="0.2">
      <c r="A196" s="3" t="s">
        <v>402</v>
      </c>
      <c r="B196" s="3"/>
      <c r="C196" s="3"/>
      <c r="D196" s="3" t="s">
        <v>403</v>
      </c>
      <c r="E196" s="3"/>
      <c r="F196" s="4"/>
      <c r="G196" s="3"/>
      <c r="H196" s="3"/>
      <c r="I196" s="3"/>
      <c r="J196" s="3"/>
      <c r="K196" s="3"/>
      <c r="L196" s="3"/>
      <c r="M196" s="5">
        <v>256525.68</v>
      </c>
      <c r="N196" s="6">
        <f t="shared" si="50"/>
        <v>3.2136292022769464E-2</v>
      </c>
    </row>
    <row r="197" spans="1:14" ht="24" hidden="1" customHeight="1" x14ac:dyDescent="0.2">
      <c r="A197" s="3" t="s">
        <v>404</v>
      </c>
      <c r="B197" s="3"/>
      <c r="C197" s="3"/>
      <c r="D197" s="3" t="s">
        <v>405</v>
      </c>
      <c r="E197" s="3"/>
      <c r="F197" s="4"/>
      <c r="G197" s="3"/>
      <c r="H197" s="3"/>
      <c r="I197" s="3"/>
      <c r="J197" s="3"/>
      <c r="K197" s="3"/>
      <c r="L197" s="3"/>
      <c r="M197" s="5">
        <v>19135.39</v>
      </c>
      <c r="N197" s="6">
        <f t="shared" si="50"/>
        <v>2.3971887766152012E-3</v>
      </c>
    </row>
    <row r="198" spans="1:14" ht="39" hidden="1" customHeight="1" x14ac:dyDescent="0.2">
      <c r="A198" s="7" t="s">
        <v>406</v>
      </c>
      <c r="B198" s="9" t="s">
        <v>407</v>
      </c>
      <c r="C198" s="7" t="s">
        <v>50</v>
      </c>
      <c r="D198" s="7" t="s">
        <v>408</v>
      </c>
      <c r="E198" s="8" t="s">
        <v>52</v>
      </c>
      <c r="F198" s="9">
        <v>131.94999999999999</v>
      </c>
      <c r="G198" s="10">
        <v>18.53</v>
      </c>
      <c r="H198" s="10">
        <v>0.82</v>
      </c>
      <c r="I198" s="10">
        <v>21.59</v>
      </c>
      <c r="J198" s="10">
        <f>TRUNC(G198 * (1 + 20.96 / 100), 2)</f>
        <v>22.41</v>
      </c>
      <c r="K198" s="10">
        <f>TRUNC(F198 * H198, 2)</f>
        <v>108.19</v>
      </c>
      <c r="L198" s="10">
        <f>M198 - K198</f>
        <v>2848.7999999999997</v>
      </c>
      <c r="M198" s="10">
        <f>TRUNC(F198 * J198, 2)</f>
        <v>2956.99</v>
      </c>
      <c r="N198" s="11">
        <f t="shared" ref="N198:N217" si="71">M198 / 7982429.33</f>
        <v>3.704373540629892E-4</v>
      </c>
    </row>
    <row r="199" spans="1:14" ht="26.1" hidden="1" customHeight="1" x14ac:dyDescent="0.2">
      <c r="A199" s="7" t="s">
        <v>409</v>
      </c>
      <c r="B199" s="9" t="s">
        <v>410</v>
      </c>
      <c r="C199" s="7" t="s">
        <v>31</v>
      </c>
      <c r="D199" s="7" t="s">
        <v>411</v>
      </c>
      <c r="E199" s="8" t="s">
        <v>240</v>
      </c>
      <c r="F199" s="9">
        <v>144</v>
      </c>
      <c r="G199" s="10">
        <v>92.89</v>
      </c>
      <c r="H199" s="10">
        <v>8.07</v>
      </c>
      <c r="I199" s="10">
        <v>104.28</v>
      </c>
      <c r="J199" s="10">
        <f>TRUNC(G199 * (1 + 20.96 / 100), 2)</f>
        <v>112.35</v>
      </c>
      <c r="K199" s="10">
        <f>TRUNC(F199 * H199, 2)</f>
        <v>1162.08</v>
      </c>
      <c r="L199" s="10">
        <f>M199 - K199</f>
        <v>15016.32</v>
      </c>
      <c r="M199" s="10">
        <f>TRUNC(F199 * J199, 2)</f>
        <v>16178.4</v>
      </c>
      <c r="N199" s="11">
        <f t="shared" si="71"/>
        <v>2.0267514225522118E-3</v>
      </c>
    </row>
    <row r="200" spans="1:14" ht="24" hidden="1" customHeight="1" x14ac:dyDescent="0.2">
      <c r="A200" s="3" t="s">
        <v>412</v>
      </c>
      <c r="B200" s="3"/>
      <c r="C200" s="3"/>
      <c r="D200" s="3" t="s">
        <v>413</v>
      </c>
      <c r="E200" s="3"/>
      <c r="F200" s="4"/>
      <c r="G200" s="3"/>
      <c r="H200" s="3"/>
      <c r="I200" s="3"/>
      <c r="J200" s="3"/>
      <c r="K200" s="3"/>
      <c r="L200" s="3"/>
      <c r="M200" s="5">
        <v>237390.29</v>
      </c>
      <c r="N200" s="6">
        <f t="shared" si="71"/>
        <v>2.9739103246154263E-2</v>
      </c>
    </row>
    <row r="201" spans="1:14" ht="26.1" hidden="1" customHeight="1" x14ac:dyDescent="0.2">
      <c r="A201" s="7" t="s">
        <v>414</v>
      </c>
      <c r="B201" s="9" t="s">
        <v>415</v>
      </c>
      <c r="C201" s="7" t="s">
        <v>31</v>
      </c>
      <c r="D201" s="7" t="s">
        <v>416</v>
      </c>
      <c r="E201" s="8" t="s">
        <v>52</v>
      </c>
      <c r="F201" s="9">
        <v>15.06</v>
      </c>
      <c r="G201" s="10">
        <v>502.99</v>
      </c>
      <c r="H201" s="10">
        <v>74.930000000000007</v>
      </c>
      <c r="I201" s="10">
        <v>533.48</v>
      </c>
      <c r="J201" s="10">
        <f>TRUNC(G201 * (1 + 20.96 / 100), 2)</f>
        <v>608.41</v>
      </c>
      <c r="K201" s="10">
        <f>TRUNC(F201 * H201, 2)</f>
        <v>1128.44</v>
      </c>
      <c r="L201" s="10">
        <f>M201 - K201</f>
        <v>8034.2099999999991</v>
      </c>
      <c r="M201" s="10">
        <f>TRUNC(F201 * J201, 2)</f>
        <v>9162.65</v>
      </c>
      <c r="N201" s="11">
        <f t="shared" si="71"/>
        <v>1.1478523167833669E-3</v>
      </c>
    </row>
    <row r="202" spans="1:14" ht="26.1" hidden="1" customHeight="1" x14ac:dyDescent="0.2">
      <c r="A202" s="7" t="s">
        <v>417</v>
      </c>
      <c r="B202" s="9" t="s">
        <v>418</v>
      </c>
      <c r="C202" s="7" t="s">
        <v>31</v>
      </c>
      <c r="D202" s="7" t="s">
        <v>419</v>
      </c>
      <c r="E202" s="8" t="s">
        <v>240</v>
      </c>
      <c r="F202" s="9">
        <v>20</v>
      </c>
      <c r="G202" s="10">
        <v>111.88</v>
      </c>
      <c r="H202" s="10">
        <v>21.57</v>
      </c>
      <c r="I202" s="10">
        <v>113.76</v>
      </c>
      <c r="J202" s="10">
        <f>TRUNC(G202 * (1 + 20.96 / 100), 2)</f>
        <v>135.33000000000001</v>
      </c>
      <c r="K202" s="10">
        <f>TRUNC(F202 * H202, 2)</f>
        <v>431.4</v>
      </c>
      <c r="L202" s="10">
        <f>M202 - K202</f>
        <v>2275.1999999999998</v>
      </c>
      <c r="M202" s="10">
        <f>TRUNC(F202 * J202, 2)</f>
        <v>2706.6</v>
      </c>
      <c r="N202" s="11">
        <f t="shared" si="71"/>
        <v>3.3906971024822086E-4</v>
      </c>
    </row>
    <row r="203" spans="1:14" ht="26.1" hidden="1" customHeight="1" x14ac:dyDescent="0.2">
      <c r="A203" s="7" t="s">
        <v>420</v>
      </c>
      <c r="B203" s="9" t="s">
        <v>421</v>
      </c>
      <c r="C203" s="7" t="s">
        <v>31</v>
      </c>
      <c r="D203" s="7" t="s">
        <v>422</v>
      </c>
      <c r="E203" s="8" t="s">
        <v>111</v>
      </c>
      <c r="F203" s="9">
        <v>144</v>
      </c>
      <c r="G203" s="10">
        <v>938.68</v>
      </c>
      <c r="H203" s="10">
        <v>4.07</v>
      </c>
      <c r="I203" s="10">
        <v>1131.3499999999999</v>
      </c>
      <c r="J203" s="10">
        <f>TRUNC(G203 * (1 + 20.96 / 100), 2)</f>
        <v>1135.42</v>
      </c>
      <c r="K203" s="10">
        <f>TRUNC(F203 * H203, 2)</f>
        <v>586.08000000000004</v>
      </c>
      <c r="L203" s="10">
        <f>M203 - K203</f>
        <v>162914.40000000002</v>
      </c>
      <c r="M203" s="10">
        <f>TRUNC(F203 * J203, 2)</f>
        <v>163500.48000000001</v>
      </c>
      <c r="N203" s="11">
        <f t="shared" si="71"/>
        <v>2.0482546508181865E-2</v>
      </c>
    </row>
    <row r="204" spans="1:14" ht="26.1" hidden="1" customHeight="1" x14ac:dyDescent="0.2">
      <c r="A204" s="7" t="s">
        <v>423</v>
      </c>
      <c r="B204" s="9" t="s">
        <v>424</v>
      </c>
      <c r="C204" s="7" t="s">
        <v>31</v>
      </c>
      <c r="D204" s="7" t="s">
        <v>425</v>
      </c>
      <c r="E204" s="8" t="s">
        <v>111</v>
      </c>
      <c r="F204" s="9">
        <v>48</v>
      </c>
      <c r="G204" s="10">
        <v>1013.87</v>
      </c>
      <c r="H204" s="10">
        <v>24.01</v>
      </c>
      <c r="I204" s="10">
        <v>1202.3599999999999</v>
      </c>
      <c r="J204" s="10">
        <f>TRUNC(G204 * (1 + 20.96 / 100), 2)</f>
        <v>1226.3699999999999</v>
      </c>
      <c r="K204" s="10">
        <f>TRUNC(F204 * H204, 2)</f>
        <v>1152.48</v>
      </c>
      <c r="L204" s="10">
        <f>M204 - K204</f>
        <v>57713.279999999999</v>
      </c>
      <c r="M204" s="10">
        <f>TRUNC(F204 * J204, 2)</f>
        <v>58865.760000000002</v>
      </c>
      <c r="N204" s="11">
        <f t="shared" si="71"/>
        <v>7.3744166802413771E-3</v>
      </c>
    </row>
    <row r="205" spans="1:14" ht="39" hidden="1" customHeight="1" x14ac:dyDescent="0.2">
      <c r="A205" s="7" t="s">
        <v>426</v>
      </c>
      <c r="B205" s="9" t="s">
        <v>427</v>
      </c>
      <c r="C205" s="7" t="s">
        <v>31</v>
      </c>
      <c r="D205" s="7" t="s">
        <v>428</v>
      </c>
      <c r="E205" s="8" t="s">
        <v>111</v>
      </c>
      <c r="F205" s="9">
        <v>6</v>
      </c>
      <c r="G205" s="10">
        <v>434.69</v>
      </c>
      <c r="H205" s="10">
        <v>117.99</v>
      </c>
      <c r="I205" s="10">
        <v>407.81</v>
      </c>
      <c r="J205" s="10">
        <f>TRUNC(G205 * (1 + 20.96 / 100), 2)</f>
        <v>525.79999999999995</v>
      </c>
      <c r="K205" s="10">
        <f>TRUNC(F205 * H205, 2)</f>
        <v>707.94</v>
      </c>
      <c r="L205" s="10">
        <f>M205 - K205</f>
        <v>2446.86</v>
      </c>
      <c r="M205" s="10">
        <f>TRUNC(F205 * J205, 2)</f>
        <v>3154.8</v>
      </c>
      <c r="N205" s="11">
        <f t="shared" si="71"/>
        <v>3.9521803069943374E-4</v>
      </c>
    </row>
    <row r="206" spans="1:14" ht="24" hidden="1" customHeight="1" x14ac:dyDescent="0.2">
      <c r="A206" s="3" t="s">
        <v>429</v>
      </c>
      <c r="B206" s="3"/>
      <c r="C206" s="3"/>
      <c r="D206" s="3" t="s">
        <v>430</v>
      </c>
      <c r="E206" s="3"/>
      <c r="F206" s="4"/>
      <c r="G206" s="3"/>
      <c r="H206" s="3"/>
      <c r="I206" s="3"/>
      <c r="J206" s="3"/>
      <c r="K206" s="3"/>
      <c r="L206" s="3"/>
      <c r="M206" s="5">
        <v>96623.97</v>
      </c>
      <c r="N206" s="6">
        <f t="shared" si="71"/>
        <v>1.2104581951870533E-2</v>
      </c>
    </row>
    <row r="207" spans="1:14" ht="26.1" hidden="1" customHeight="1" x14ac:dyDescent="0.2">
      <c r="A207" s="7" t="s">
        <v>431</v>
      </c>
      <c r="B207" s="9" t="s">
        <v>432</v>
      </c>
      <c r="C207" s="7" t="s">
        <v>50</v>
      </c>
      <c r="D207" s="7" t="s">
        <v>433</v>
      </c>
      <c r="E207" s="8" t="s">
        <v>70</v>
      </c>
      <c r="F207" s="9">
        <v>18</v>
      </c>
      <c r="G207" s="10">
        <v>51.35</v>
      </c>
      <c r="H207" s="10">
        <v>16.03</v>
      </c>
      <c r="I207" s="10">
        <v>46.08</v>
      </c>
      <c r="J207" s="10">
        <f t="shared" ref="J207:J214" si="72">TRUNC(G207 * (1 + 20.96 / 100), 2)</f>
        <v>62.11</v>
      </c>
      <c r="K207" s="10">
        <f t="shared" ref="K207:K215" si="73">TRUNC(F207 * H207, 2)</f>
        <v>288.54000000000002</v>
      </c>
      <c r="L207" s="10">
        <f t="shared" ref="L207:L215" si="74">M207 - K207</f>
        <v>829.44</v>
      </c>
      <c r="M207" s="10">
        <f t="shared" ref="M207:M214" si="75">TRUNC(F207 * J207, 2)</f>
        <v>1117.98</v>
      </c>
      <c r="N207" s="11">
        <f t="shared" si="71"/>
        <v>1.4005510776003325E-4</v>
      </c>
    </row>
    <row r="208" spans="1:14" ht="39" hidden="1" customHeight="1" x14ac:dyDescent="0.2">
      <c r="A208" s="7" t="s">
        <v>434</v>
      </c>
      <c r="B208" s="9" t="s">
        <v>435</v>
      </c>
      <c r="C208" s="7" t="s">
        <v>50</v>
      </c>
      <c r="D208" s="7" t="s">
        <v>436</v>
      </c>
      <c r="E208" s="8" t="s">
        <v>56</v>
      </c>
      <c r="F208" s="9">
        <v>1200</v>
      </c>
      <c r="G208" s="10">
        <v>6.73</v>
      </c>
      <c r="H208" s="10">
        <v>1.9</v>
      </c>
      <c r="I208" s="10">
        <v>6.24</v>
      </c>
      <c r="J208" s="10">
        <f t="shared" si="72"/>
        <v>8.14</v>
      </c>
      <c r="K208" s="10">
        <f t="shared" si="73"/>
        <v>2280</v>
      </c>
      <c r="L208" s="10">
        <f t="shared" si="74"/>
        <v>7488</v>
      </c>
      <c r="M208" s="10">
        <f t="shared" si="75"/>
        <v>9768</v>
      </c>
      <c r="N208" s="11">
        <f t="shared" si="71"/>
        <v>1.223687626433393E-3</v>
      </c>
    </row>
    <row r="209" spans="1:14" ht="26.1" hidden="1" customHeight="1" x14ac:dyDescent="0.2">
      <c r="A209" s="12" t="s">
        <v>437</v>
      </c>
      <c r="B209" s="14" t="s">
        <v>438</v>
      </c>
      <c r="C209" s="12" t="s">
        <v>50</v>
      </c>
      <c r="D209" s="12" t="s">
        <v>439</v>
      </c>
      <c r="E209" s="13" t="s">
        <v>56</v>
      </c>
      <c r="F209" s="14">
        <v>200</v>
      </c>
      <c r="G209" s="15">
        <v>27.8</v>
      </c>
      <c r="H209" s="15">
        <v>0</v>
      </c>
      <c r="I209" s="15">
        <v>33.619999999999997</v>
      </c>
      <c r="J209" s="15">
        <f t="shared" si="72"/>
        <v>33.619999999999997</v>
      </c>
      <c r="K209" s="15">
        <f t="shared" si="73"/>
        <v>0</v>
      </c>
      <c r="L209" s="15">
        <f t="shared" si="74"/>
        <v>6724</v>
      </c>
      <c r="M209" s="15">
        <f t="shared" si="75"/>
        <v>6724</v>
      </c>
      <c r="N209" s="16">
        <f t="shared" si="71"/>
        <v>8.4235008191422352E-4</v>
      </c>
    </row>
    <row r="210" spans="1:14" ht="39" hidden="1" customHeight="1" x14ac:dyDescent="0.2">
      <c r="A210" s="7" t="s">
        <v>440</v>
      </c>
      <c r="B210" s="9" t="s">
        <v>441</v>
      </c>
      <c r="C210" s="7" t="s">
        <v>50</v>
      </c>
      <c r="D210" s="7" t="s">
        <v>442</v>
      </c>
      <c r="E210" s="8" t="s">
        <v>56</v>
      </c>
      <c r="F210" s="9">
        <v>800</v>
      </c>
      <c r="G210" s="10">
        <v>11.21</v>
      </c>
      <c r="H210" s="10">
        <v>4.21</v>
      </c>
      <c r="I210" s="10">
        <v>9.34</v>
      </c>
      <c r="J210" s="10">
        <f t="shared" si="72"/>
        <v>13.55</v>
      </c>
      <c r="K210" s="10">
        <f t="shared" si="73"/>
        <v>3368</v>
      </c>
      <c r="L210" s="10">
        <f t="shared" si="74"/>
        <v>7472</v>
      </c>
      <c r="M210" s="10">
        <f t="shared" si="75"/>
        <v>10840</v>
      </c>
      <c r="N210" s="11">
        <f t="shared" si="71"/>
        <v>1.3579825829789088E-3</v>
      </c>
    </row>
    <row r="211" spans="1:14" ht="26.1" hidden="1" customHeight="1" x14ac:dyDescent="0.2">
      <c r="A211" s="7" t="s">
        <v>443</v>
      </c>
      <c r="B211" s="9" t="s">
        <v>444</v>
      </c>
      <c r="C211" s="7" t="s">
        <v>132</v>
      </c>
      <c r="D211" s="7" t="s">
        <v>445</v>
      </c>
      <c r="E211" s="8" t="s">
        <v>70</v>
      </c>
      <c r="F211" s="9">
        <v>5</v>
      </c>
      <c r="G211" s="10">
        <v>348.3</v>
      </c>
      <c r="H211" s="10">
        <v>107.1</v>
      </c>
      <c r="I211" s="10">
        <v>314.2</v>
      </c>
      <c r="J211" s="10">
        <f t="shared" si="72"/>
        <v>421.3</v>
      </c>
      <c r="K211" s="10">
        <f t="shared" si="73"/>
        <v>535.5</v>
      </c>
      <c r="L211" s="10">
        <f t="shared" si="74"/>
        <v>1571</v>
      </c>
      <c r="M211" s="10">
        <f t="shared" si="75"/>
        <v>2106.5</v>
      </c>
      <c r="N211" s="11">
        <f t="shared" si="71"/>
        <v>2.6389209511485897E-4</v>
      </c>
    </row>
    <row r="212" spans="1:14" ht="39" hidden="1" customHeight="1" x14ac:dyDescent="0.2">
      <c r="A212" s="7" t="s">
        <v>446</v>
      </c>
      <c r="B212" s="9" t="s">
        <v>447</v>
      </c>
      <c r="C212" s="7" t="s">
        <v>50</v>
      </c>
      <c r="D212" s="7" t="s">
        <v>448</v>
      </c>
      <c r="E212" s="8" t="s">
        <v>70</v>
      </c>
      <c r="F212" s="9">
        <v>5</v>
      </c>
      <c r="G212" s="10">
        <v>255.59</v>
      </c>
      <c r="H212" s="10">
        <v>141.78</v>
      </c>
      <c r="I212" s="10">
        <v>167.38</v>
      </c>
      <c r="J212" s="10">
        <f t="shared" si="72"/>
        <v>309.16000000000003</v>
      </c>
      <c r="K212" s="10">
        <f t="shared" si="73"/>
        <v>708.9</v>
      </c>
      <c r="L212" s="10">
        <f t="shared" si="74"/>
        <v>836.9</v>
      </c>
      <c r="M212" s="10">
        <f t="shared" si="75"/>
        <v>1545.8</v>
      </c>
      <c r="N212" s="11">
        <f t="shared" si="71"/>
        <v>1.9365032073512888E-4</v>
      </c>
    </row>
    <row r="213" spans="1:14" ht="39" customHeight="1" x14ac:dyDescent="0.2">
      <c r="A213" s="12" t="s">
        <v>449</v>
      </c>
      <c r="B213" s="14" t="s">
        <v>450</v>
      </c>
      <c r="C213" s="12" t="s">
        <v>50</v>
      </c>
      <c r="D213" s="12" t="s">
        <v>451</v>
      </c>
      <c r="E213" s="13" t="s">
        <v>70</v>
      </c>
      <c r="F213" s="14">
        <v>18</v>
      </c>
      <c r="G213" s="15">
        <v>1650</v>
      </c>
      <c r="H213" s="15">
        <v>0</v>
      </c>
      <c r="I213" s="15">
        <v>1995.84</v>
      </c>
      <c r="J213" s="15">
        <f t="shared" si="72"/>
        <v>1995.84</v>
      </c>
      <c r="K213" s="15">
        <f t="shared" si="73"/>
        <v>0</v>
      </c>
      <c r="L213" s="15">
        <f t="shared" si="74"/>
        <v>35925.120000000003</v>
      </c>
      <c r="M213" s="15">
        <f t="shared" si="75"/>
        <v>35925.120000000003</v>
      </c>
      <c r="N213" s="16">
        <f t="shared" si="71"/>
        <v>4.5005246541907065E-3</v>
      </c>
    </row>
    <row r="214" spans="1:14" ht="26.1" customHeight="1" x14ac:dyDescent="0.2">
      <c r="A214" s="12" t="s">
        <v>452</v>
      </c>
      <c r="B214" s="14" t="s">
        <v>453</v>
      </c>
      <c r="C214" s="12" t="s">
        <v>50</v>
      </c>
      <c r="D214" s="12" t="s">
        <v>454</v>
      </c>
      <c r="E214" s="13" t="s">
        <v>70</v>
      </c>
      <c r="F214" s="14">
        <v>18</v>
      </c>
      <c r="G214" s="15">
        <v>437.95</v>
      </c>
      <c r="H214" s="15">
        <v>0</v>
      </c>
      <c r="I214" s="15">
        <v>529.74</v>
      </c>
      <c r="J214" s="15">
        <f t="shared" si="72"/>
        <v>529.74</v>
      </c>
      <c r="K214" s="15">
        <f t="shared" si="73"/>
        <v>0</v>
      </c>
      <c r="L214" s="15">
        <f t="shared" si="74"/>
        <v>9535.32</v>
      </c>
      <c r="M214" s="15">
        <f t="shared" si="75"/>
        <v>9535.32</v>
      </c>
      <c r="N214" s="16">
        <f t="shared" si="71"/>
        <v>1.1945386054548384E-3</v>
      </c>
    </row>
    <row r="215" spans="1:14" ht="24" customHeight="1" x14ac:dyDescent="0.2">
      <c r="A215" s="7" t="s">
        <v>455</v>
      </c>
      <c r="B215" s="9" t="s">
        <v>456</v>
      </c>
      <c r="C215" s="7" t="s">
        <v>132</v>
      </c>
      <c r="D215" s="7" t="s">
        <v>457</v>
      </c>
      <c r="E215" s="8" t="s">
        <v>52</v>
      </c>
      <c r="F215" s="9">
        <v>975</v>
      </c>
      <c r="G215" s="10">
        <v>17</v>
      </c>
      <c r="H215" s="10">
        <v>0</v>
      </c>
      <c r="I215" s="10">
        <v>19.55</v>
      </c>
      <c r="J215" s="10" t="str">
        <f>TRUNC(G215 * (1 + 15 / 100), 2) &amp;CHAR(10)&amp; "(15.0%)"</f>
        <v>19,55
(15.0%)</v>
      </c>
      <c r="K215" s="10">
        <f t="shared" si="73"/>
        <v>0</v>
      </c>
      <c r="L215" s="10">
        <f t="shared" si="74"/>
        <v>19061.25</v>
      </c>
      <c r="M215" s="10">
        <f>TRUNC(F215 * TRUNC(G215 * (1 + 15 / 100), 2), 2)</f>
        <v>19061.25</v>
      </c>
      <c r="N215" s="11">
        <f t="shared" si="71"/>
        <v>2.3879008772884434E-3</v>
      </c>
    </row>
    <row r="216" spans="1:14" ht="24" customHeight="1" x14ac:dyDescent="0.2">
      <c r="A216" s="3" t="s">
        <v>458</v>
      </c>
      <c r="B216" s="3"/>
      <c r="C216" s="3"/>
      <c r="D216" s="3" t="s">
        <v>459</v>
      </c>
      <c r="E216" s="3"/>
      <c r="F216" s="4"/>
      <c r="G216" s="3"/>
      <c r="H216" s="3"/>
      <c r="I216" s="3"/>
      <c r="J216" s="3"/>
      <c r="K216" s="3"/>
      <c r="L216" s="3"/>
      <c r="M216" s="5">
        <v>2671.83</v>
      </c>
      <c r="N216" s="6">
        <f t="shared" si="71"/>
        <v>3.3471389342071381E-4</v>
      </c>
    </row>
    <row r="217" spans="1:14" ht="26.1" customHeight="1" x14ac:dyDescent="0.2">
      <c r="A217" s="7" t="s">
        <v>460</v>
      </c>
      <c r="B217" s="9" t="s">
        <v>461</v>
      </c>
      <c r="C217" s="7" t="s">
        <v>50</v>
      </c>
      <c r="D217" s="7" t="s">
        <v>462</v>
      </c>
      <c r="E217" s="8" t="s">
        <v>52</v>
      </c>
      <c r="F217" s="9">
        <v>1004.45</v>
      </c>
      <c r="G217" s="10">
        <v>2.2000000000000002</v>
      </c>
      <c r="H217" s="10">
        <v>1.92</v>
      </c>
      <c r="I217" s="10">
        <v>0.74</v>
      </c>
      <c r="J217" s="10">
        <f>TRUNC(G217 * (1 + 20.96 / 100), 2)</f>
        <v>2.66</v>
      </c>
      <c r="K217" s="10">
        <f>TRUNC(F217 * H217, 2)</f>
        <v>1928.54</v>
      </c>
      <c r="L217" s="10">
        <f>M217 - K217</f>
        <v>743.29</v>
      </c>
      <c r="M217" s="10">
        <f>TRUNC(F217 * J217, 2)</f>
        <v>2671.83</v>
      </c>
      <c r="N217" s="11">
        <f t="shared" si="71"/>
        <v>3.3471389342071381E-4</v>
      </c>
    </row>
    <row r="218" spans="1:14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 t="s">
        <v>463</v>
      </c>
      <c r="K218" s="20" t="s">
        <v>464</v>
      </c>
      <c r="L218" s="20" t="s">
        <v>465</v>
      </c>
      <c r="M218" s="20" t="s">
        <v>466</v>
      </c>
      <c r="N218" s="20"/>
    </row>
    <row r="219" spans="1:14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</row>
    <row r="220" spans="1:14" x14ac:dyDescent="0.2">
      <c r="A220" s="23"/>
      <c r="B220" s="23"/>
      <c r="C220" s="23"/>
      <c r="D220" s="21"/>
      <c r="E220" s="20"/>
      <c r="F220" s="20"/>
      <c r="G220" s="20"/>
      <c r="H220" s="20"/>
      <c r="I220" s="20"/>
      <c r="J220" s="24" t="s">
        <v>467</v>
      </c>
      <c r="K220" s="23"/>
      <c r="L220" s="25">
        <v>6602162.1600000001</v>
      </c>
      <c r="M220" s="23"/>
      <c r="N220" s="23"/>
    </row>
    <row r="221" spans="1:14" x14ac:dyDescent="0.2">
      <c r="A221" s="23"/>
      <c r="B221" s="23"/>
      <c r="C221" s="23"/>
      <c r="D221" s="21"/>
      <c r="E221" s="20"/>
      <c r="F221" s="20"/>
      <c r="G221" s="20"/>
      <c r="H221" s="20"/>
      <c r="I221" s="20"/>
      <c r="J221" s="24" t="s">
        <v>468</v>
      </c>
      <c r="K221" s="23"/>
      <c r="L221" s="25">
        <v>1380267.17</v>
      </c>
      <c r="M221" s="23"/>
      <c r="N221" s="23"/>
    </row>
    <row r="222" spans="1:14" x14ac:dyDescent="0.2">
      <c r="A222" s="23"/>
      <c r="B222" s="23"/>
      <c r="C222" s="23"/>
      <c r="D222" s="21"/>
      <c r="E222" s="20"/>
      <c r="F222" s="20"/>
      <c r="G222" s="20"/>
      <c r="H222" s="20"/>
      <c r="I222" s="20"/>
      <c r="J222" s="24" t="s">
        <v>469</v>
      </c>
      <c r="K222" s="23"/>
      <c r="L222" s="25">
        <v>7982429.3300000001</v>
      </c>
      <c r="M222" s="23"/>
      <c r="N222" s="23"/>
    </row>
    <row r="223" spans="1:14" ht="60" customHeight="1" x14ac:dyDescent="0.2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</row>
    <row r="224" spans="1:14" ht="69.95" customHeight="1" x14ac:dyDescent="0.2">
      <c r="A224" s="26" t="s">
        <v>470</v>
      </c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</row>
  </sheetData>
  <mergeCells count="27">
    <mergeCell ref="E1:G1"/>
    <mergeCell ref="H1:J1"/>
    <mergeCell ref="K1:N1"/>
    <mergeCell ref="E2:G2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222:C222"/>
    <mergeCell ref="J222:K222"/>
    <mergeCell ref="L222:N222"/>
    <mergeCell ref="A224:N224"/>
    <mergeCell ref="A220:C220"/>
    <mergeCell ref="J220:K220"/>
    <mergeCell ref="L220:N220"/>
    <mergeCell ref="A221:C221"/>
    <mergeCell ref="J221:K221"/>
    <mergeCell ref="L221:N221"/>
  </mergeCells>
  <pageMargins left="0.19685039370078741" right="0.19685039370078741" top="0.19685039370078741" bottom="0.19685039370078741" header="0" footer="0"/>
  <pageSetup paperSize="9" scale="73" fitToHeight="0" orientation="landscape" r:id="rId1"/>
  <headerFooter>
    <oddHeader xml:space="preserve">&amp;L </oddHeader>
    <oddFooter>&amp;L &amp;C &amp;R</oddFooter>
  </headerFooter>
  <rowBreaks count="2" manualBreakCount="2">
    <brk id="78" max="13" man="1"/>
    <brk id="19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Tiago Rodrigues Borges</cp:lastModifiedBy>
  <cp:revision>0</cp:revision>
  <cp:lastPrinted>2023-08-23T23:27:28Z</cp:lastPrinted>
  <dcterms:created xsi:type="dcterms:W3CDTF">2023-08-23T23:01:49Z</dcterms:created>
  <dcterms:modified xsi:type="dcterms:W3CDTF">2023-08-23T23:38:13Z</dcterms:modified>
</cp:coreProperties>
</file>